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workbookProtection workbookPassword="CF5B" lockStructure="1"/>
  <bookViews>
    <workbookView xWindow="270" yWindow="630" windowWidth="24615" windowHeight="13485" activeTab="2"/>
  </bookViews>
  <sheets>
    <sheet name="Rekapitulace stavby" sheetId="1" r:id="rId1"/>
    <sheet name="00 - Vedlejší a ostatní n..." sheetId="2" r:id="rId2"/>
    <sheet name="01 - SO 01 - Stavební úpr..." sheetId="3" r:id="rId3"/>
    <sheet name="Pokyny pro vyplnění" sheetId="4" r:id="rId4"/>
  </sheets>
  <definedNames>
    <definedName name="_xlnm._FilterDatabase" localSheetId="1" hidden="1">'00 - Vedlejší a ostatní n...'!$C$81:$K$81</definedName>
    <definedName name="_xlnm._FilterDatabase" localSheetId="2" hidden="1">'01 - SO 01 - Stavební úpr...'!$C$102:$K$102</definedName>
    <definedName name="_xlnm.Print_Titles" localSheetId="1">'00 - Vedlejší a ostatní n...'!$81:$81</definedName>
    <definedName name="_xlnm.Print_Titles" localSheetId="2">'01 - SO 01 - Stavební úpr...'!$102:$102</definedName>
    <definedName name="_xlnm.Print_Titles" localSheetId="0">'Rekapitulace stavby'!$49:$49</definedName>
    <definedName name="_xlnm.Print_Area" localSheetId="1">'00 - Vedlejší a ostatní n...'!$C$4:$J$36,'00 - Vedlejší a ostatní n...'!$C$42:$J$63,'00 - Vedlejší a ostatní n...'!$C$69:$K$95</definedName>
    <definedName name="_xlnm.Print_Area" localSheetId="2">'01 - SO 01 - Stavební úpr...'!$C$4:$J$36,'01 - SO 01 - Stavební úpr...'!$C$42:$J$84,'01 - SO 01 - Stavební úpr...'!$C$90:$K$915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45621"/>
</workbook>
</file>

<file path=xl/calcChain.xml><?xml version="1.0" encoding="utf-8"?>
<calcChain xmlns="http://schemas.openxmlformats.org/spreadsheetml/2006/main">
  <c r="AY53" i="1" l="1"/>
  <c r="AX53" i="1"/>
  <c r="BI915" i="3"/>
  <c r="BH915" i="3"/>
  <c r="BG915" i="3"/>
  <c r="BE915" i="3"/>
  <c r="T915" i="3"/>
  <c r="R915" i="3"/>
  <c r="P915" i="3"/>
  <c r="BK915" i="3"/>
  <c r="J915" i="3"/>
  <c r="BF915" i="3" s="1"/>
  <c r="BI914" i="3"/>
  <c r="BH914" i="3"/>
  <c r="BG914" i="3"/>
  <c r="BE914" i="3"/>
  <c r="T914" i="3"/>
  <c r="T913" i="3" s="1"/>
  <c r="T912" i="3" s="1"/>
  <c r="R914" i="3"/>
  <c r="R913" i="3" s="1"/>
  <c r="R912" i="3" s="1"/>
  <c r="P914" i="3"/>
  <c r="P913" i="3" s="1"/>
  <c r="P912" i="3" s="1"/>
  <c r="BK914" i="3"/>
  <c r="BK913" i="3" s="1"/>
  <c r="J914" i="3"/>
  <c r="BF914" i="3" s="1"/>
  <c r="BI911" i="3"/>
  <c r="BH911" i="3"/>
  <c r="BG911" i="3"/>
  <c r="BE911" i="3"/>
  <c r="T911" i="3"/>
  <c r="R911" i="3"/>
  <c r="P911" i="3"/>
  <c r="BK911" i="3"/>
  <c r="J911" i="3"/>
  <c r="BF911" i="3" s="1"/>
  <c r="BI910" i="3"/>
  <c r="BH910" i="3"/>
  <c r="BG910" i="3"/>
  <c r="BE910" i="3"/>
  <c r="T910" i="3"/>
  <c r="R910" i="3"/>
  <c r="P910" i="3"/>
  <c r="BK910" i="3"/>
  <c r="J910" i="3"/>
  <c r="BF910" i="3" s="1"/>
  <c r="BI909" i="3"/>
  <c r="BH909" i="3"/>
  <c r="BG909" i="3"/>
  <c r="BF909" i="3"/>
  <c r="BE909" i="3"/>
  <c r="T909" i="3"/>
  <c r="R909" i="3"/>
  <c r="P909" i="3"/>
  <c r="BK909" i="3"/>
  <c r="J909" i="3"/>
  <c r="BI908" i="3"/>
  <c r="BH908" i="3"/>
  <c r="BG908" i="3"/>
  <c r="BE908" i="3"/>
  <c r="T908" i="3"/>
  <c r="R908" i="3"/>
  <c r="P908" i="3"/>
  <c r="BK908" i="3"/>
  <c r="J908" i="3"/>
  <c r="BF908" i="3" s="1"/>
  <c r="BI907" i="3"/>
  <c r="BH907" i="3"/>
  <c r="BG907" i="3"/>
  <c r="BE907" i="3"/>
  <c r="T907" i="3"/>
  <c r="R907" i="3"/>
  <c r="P907" i="3"/>
  <c r="BK907" i="3"/>
  <c r="J907" i="3"/>
  <c r="BF907" i="3" s="1"/>
  <c r="BI906" i="3"/>
  <c r="BH906" i="3"/>
  <c r="BG906" i="3"/>
  <c r="BE906" i="3"/>
  <c r="T906" i="3"/>
  <c r="R906" i="3"/>
  <c r="P906" i="3"/>
  <c r="BK906" i="3"/>
  <c r="J906" i="3"/>
  <c r="BF906" i="3" s="1"/>
  <c r="BI905" i="3"/>
  <c r="BH905" i="3"/>
  <c r="BG905" i="3"/>
  <c r="BE905" i="3"/>
  <c r="T905" i="3"/>
  <c r="R905" i="3"/>
  <c r="P905" i="3"/>
  <c r="BK905" i="3"/>
  <c r="J905" i="3"/>
  <c r="BF905" i="3" s="1"/>
  <c r="BI904" i="3"/>
  <c r="BH904" i="3"/>
  <c r="BG904" i="3"/>
  <c r="BE904" i="3"/>
  <c r="T904" i="3"/>
  <c r="R904" i="3"/>
  <c r="P904" i="3"/>
  <c r="BK904" i="3"/>
  <c r="J904" i="3"/>
  <c r="BF904" i="3" s="1"/>
  <c r="BI903" i="3"/>
  <c r="BH903" i="3"/>
  <c r="BG903" i="3"/>
  <c r="BE903" i="3"/>
  <c r="T903" i="3"/>
  <c r="R903" i="3"/>
  <c r="P903" i="3"/>
  <c r="BK903" i="3"/>
  <c r="J903" i="3"/>
  <c r="BF903" i="3" s="1"/>
  <c r="BI902" i="3"/>
  <c r="BH902" i="3"/>
  <c r="BG902" i="3"/>
  <c r="BE902" i="3"/>
  <c r="T902" i="3"/>
  <c r="R902" i="3"/>
  <c r="P902" i="3"/>
  <c r="BK902" i="3"/>
  <c r="J902" i="3"/>
  <c r="BF902" i="3" s="1"/>
  <c r="BI901" i="3"/>
  <c r="BH901" i="3"/>
  <c r="BG901" i="3"/>
  <c r="BF901" i="3"/>
  <c r="BE901" i="3"/>
  <c r="T901" i="3"/>
  <c r="R901" i="3"/>
  <c r="P901" i="3"/>
  <c r="BK901" i="3"/>
  <c r="J901" i="3"/>
  <c r="BI900" i="3"/>
  <c r="BH900" i="3"/>
  <c r="BG900" i="3"/>
  <c r="BE900" i="3"/>
  <c r="T900" i="3"/>
  <c r="R900" i="3"/>
  <c r="P900" i="3"/>
  <c r="BK900" i="3"/>
  <c r="J900" i="3"/>
  <c r="BF900" i="3" s="1"/>
  <c r="BI898" i="3"/>
  <c r="BH898" i="3"/>
  <c r="BG898" i="3"/>
  <c r="BE898" i="3"/>
  <c r="T898" i="3"/>
  <c r="T897" i="3" s="1"/>
  <c r="R898" i="3"/>
  <c r="R897" i="3" s="1"/>
  <c r="P898" i="3"/>
  <c r="P897" i="3" s="1"/>
  <c r="BK898" i="3"/>
  <c r="J898" i="3"/>
  <c r="BF898" i="3" s="1"/>
  <c r="BI896" i="3"/>
  <c r="BH896" i="3"/>
  <c r="BG896" i="3"/>
  <c r="BE896" i="3"/>
  <c r="T896" i="3"/>
  <c r="R896" i="3"/>
  <c r="P896" i="3"/>
  <c r="BK896" i="3"/>
  <c r="J896" i="3"/>
  <c r="BF896" i="3" s="1"/>
  <c r="BI892" i="3"/>
  <c r="BH892" i="3"/>
  <c r="BG892" i="3"/>
  <c r="BE892" i="3"/>
  <c r="T892" i="3"/>
  <c r="R892" i="3"/>
  <c r="P892" i="3"/>
  <c r="BK892" i="3"/>
  <c r="J892" i="3"/>
  <c r="BF892" i="3" s="1"/>
  <c r="BI880" i="3"/>
  <c r="BH880" i="3"/>
  <c r="BG880" i="3"/>
  <c r="BE880" i="3"/>
  <c r="T880" i="3"/>
  <c r="R880" i="3"/>
  <c r="P880" i="3"/>
  <c r="BK880" i="3"/>
  <c r="J880" i="3"/>
  <c r="BF880" i="3" s="1"/>
  <c r="BI871" i="3"/>
  <c r="BH871" i="3"/>
  <c r="BG871" i="3"/>
  <c r="BE871" i="3"/>
  <c r="T871" i="3"/>
  <c r="R871" i="3"/>
  <c r="P871" i="3"/>
  <c r="BK871" i="3"/>
  <c r="J871" i="3"/>
  <c r="BF871" i="3" s="1"/>
  <c r="BI867" i="3"/>
  <c r="BH867" i="3"/>
  <c r="BG867" i="3"/>
  <c r="BE867" i="3"/>
  <c r="T867" i="3"/>
  <c r="R867" i="3"/>
  <c r="P867" i="3"/>
  <c r="BK867" i="3"/>
  <c r="J867" i="3"/>
  <c r="BF867" i="3" s="1"/>
  <c r="BI865" i="3"/>
  <c r="BH865" i="3"/>
  <c r="BG865" i="3"/>
  <c r="BE865" i="3"/>
  <c r="T865" i="3"/>
  <c r="T864" i="3" s="1"/>
  <c r="R865" i="3"/>
  <c r="R864" i="3" s="1"/>
  <c r="P865" i="3"/>
  <c r="P864" i="3" s="1"/>
  <c r="BK865" i="3"/>
  <c r="J865" i="3"/>
  <c r="BF865" i="3" s="1"/>
  <c r="BI863" i="3"/>
  <c r="BH863" i="3"/>
  <c r="BG863" i="3"/>
  <c r="BE863" i="3"/>
  <c r="T863" i="3"/>
  <c r="R863" i="3"/>
  <c r="P863" i="3"/>
  <c r="BK863" i="3"/>
  <c r="J863" i="3"/>
  <c r="BF863" i="3" s="1"/>
  <c r="BI862" i="3"/>
  <c r="BH862" i="3"/>
  <c r="BG862" i="3"/>
  <c r="BE862" i="3"/>
  <c r="T862" i="3"/>
  <c r="R862" i="3"/>
  <c r="P862" i="3"/>
  <c r="BK862" i="3"/>
  <c r="J862" i="3"/>
  <c r="BF862" i="3" s="1"/>
  <c r="BI857" i="3"/>
  <c r="BH857" i="3"/>
  <c r="BG857" i="3"/>
  <c r="BE857" i="3"/>
  <c r="T857" i="3"/>
  <c r="R857" i="3"/>
  <c r="P857" i="3"/>
  <c r="BK857" i="3"/>
  <c r="J857" i="3"/>
  <c r="BF857" i="3" s="1"/>
  <c r="BI856" i="3"/>
  <c r="BH856" i="3"/>
  <c r="BG856" i="3"/>
  <c r="BE856" i="3"/>
  <c r="T856" i="3"/>
  <c r="R856" i="3"/>
  <c r="P856" i="3"/>
  <c r="BK856" i="3"/>
  <c r="J856" i="3"/>
  <c r="BF856" i="3" s="1"/>
  <c r="BI854" i="3"/>
  <c r="BH854" i="3"/>
  <c r="BG854" i="3"/>
  <c r="BE854" i="3"/>
  <c r="T854" i="3"/>
  <c r="R854" i="3"/>
  <c r="P854" i="3"/>
  <c r="BK854" i="3"/>
  <c r="J854" i="3"/>
  <c r="BF854" i="3" s="1"/>
  <c r="BI853" i="3"/>
  <c r="BH853" i="3"/>
  <c r="BG853" i="3"/>
  <c r="BE853" i="3"/>
  <c r="T853" i="3"/>
  <c r="R853" i="3"/>
  <c r="P853" i="3"/>
  <c r="BK853" i="3"/>
  <c r="J853" i="3"/>
  <c r="BF853" i="3" s="1"/>
  <c r="BI852" i="3"/>
  <c r="BH852" i="3"/>
  <c r="BG852" i="3"/>
  <c r="BF852" i="3"/>
  <c r="BE852" i="3"/>
  <c r="T852" i="3"/>
  <c r="R852" i="3"/>
  <c r="P852" i="3"/>
  <c r="BK852" i="3"/>
  <c r="J852" i="3"/>
  <c r="BI851" i="3"/>
  <c r="BH851" i="3"/>
  <c r="BG851" i="3"/>
  <c r="BE851" i="3"/>
  <c r="T851" i="3"/>
  <c r="R851" i="3"/>
  <c r="P851" i="3"/>
  <c r="BK851" i="3"/>
  <c r="J851" i="3"/>
  <c r="BF851" i="3" s="1"/>
  <c r="BI850" i="3"/>
  <c r="BH850" i="3"/>
  <c r="BG850" i="3"/>
  <c r="BE850" i="3"/>
  <c r="T850" i="3"/>
  <c r="R850" i="3"/>
  <c r="P850" i="3"/>
  <c r="BK850" i="3"/>
  <c r="J850" i="3"/>
  <c r="BF850" i="3" s="1"/>
  <c r="BI848" i="3"/>
  <c r="BH848" i="3"/>
  <c r="BG848" i="3"/>
  <c r="BE848" i="3"/>
  <c r="T848" i="3"/>
  <c r="T847" i="3" s="1"/>
  <c r="R848" i="3"/>
  <c r="R847" i="3" s="1"/>
  <c r="P848" i="3"/>
  <c r="P847" i="3" s="1"/>
  <c r="BK848" i="3"/>
  <c r="J848" i="3"/>
  <c r="BF848" i="3" s="1"/>
  <c r="BI846" i="3"/>
  <c r="BH846" i="3"/>
  <c r="BG846" i="3"/>
  <c r="BE846" i="3"/>
  <c r="T846" i="3"/>
  <c r="R846" i="3"/>
  <c r="P846" i="3"/>
  <c r="BK846" i="3"/>
  <c r="J846" i="3"/>
  <c r="BF846" i="3" s="1"/>
  <c r="BI845" i="3"/>
  <c r="BH845" i="3"/>
  <c r="BG845" i="3"/>
  <c r="BE845" i="3"/>
  <c r="T845" i="3"/>
  <c r="R845" i="3"/>
  <c r="P845" i="3"/>
  <c r="BK845" i="3"/>
  <c r="J845" i="3"/>
  <c r="BF845" i="3" s="1"/>
  <c r="BI843" i="3"/>
  <c r="BH843" i="3"/>
  <c r="BG843" i="3"/>
  <c r="BE843" i="3"/>
  <c r="T843" i="3"/>
  <c r="R843" i="3"/>
  <c r="P843" i="3"/>
  <c r="BK843" i="3"/>
  <c r="J843" i="3"/>
  <c r="BF843" i="3" s="1"/>
  <c r="BI842" i="3"/>
  <c r="BH842" i="3"/>
  <c r="BG842" i="3"/>
  <c r="BE842" i="3"/>
  <c r="T842" i="3"/>
  <c r="R842" i="3"/>
  <c r="P842" i="3"/>
  <c r="BK842" i="3"/>
  <c r="J842" i="3"/>
  <c r="BF842" i="3" s="1"/>
  <c r="BI841" i="3"/>
  <c r="BH841" i="3"/>
  <c r="BG841" i="3"/>
  <c r="BE841" i="3"/>
  <c r="T841" i="3"/>
  <c r="R841" i="3"/>
  <c r="P841" i="3"/>
  <c r="BK841" i="3"/>
  <c r="J841" i="3"/>
  <c r="BF841" i="3" s="1"/>
  <c r="BI840" i="3"/>
  <c r="BH840" i="3"/>
  <c r="BG840" i="3"/>
  <c r="BE840" i="3"/>
  <c r="T840" i="3"/>
  <c r="R840" i="3"/>
  <c r="P840" i="3"/>
  <c r="BK840" i="3"/>
  <c r="J840" i="3"/>
  <c r="BF840" i="3" s="1"/>
  <c r="BI838" i="3"/>
  <c r="BH838" i="3"/>
  <c r="BG838" i="3"/>
  <c r="BE838" i="3"/>
  <c r="T838" i="3"/>
  <c r="R838" i="3"/>
  <c r="P838" i="3"/>
  <c r="BK838" i="3"/>
  <c r="J838" i="3"/>
  <c r="BF838" i="3" s="1"/>
  <c r="BI834" i="3"/>
  <c r="BH834" i="3"/>
  <c r="BG834" i="3"/>
  <c r="BE834" i="3"/>
  <c r="T834" i="3"/>
  <c r="T833" i="3" s="1"/>
  <c r="R834" i="3"/>
  <c r="R833" i="3" s="1"/>
  <c r="P834" i="3"/>
  <c r="P833" i="3" s="1"/>
  <c r="BK834" i="3"/>
  <c r="J834" i="3"/>
  <c r="BF834" i="3" s="1"/>
  <c r="BI832" i="3"/>
  <c r="BH832" i="3"/>
  <c r="BG832" i="3"/>
  <c r="BE832" i="3"/>
  <c r="T832" i="3"/>
  <c r="R832" i="3"/>
  <c r="P832" i="3"/>
  <c r="BK832" i="3"/>
  <c r="J832" i="3"/>
  <c r="BF832" i="3" s="1"/>
  <c r="BI831" i="3"/>
  <c r="BH831" i="3"/>
  <c r="BG831" i="3"/>
  <c r="BE831" i="3"/>
  <c r="T831" i="3"/>
  <c r="R831" i="3"/>
  <c r="P831" i="3"/>
  <c r="BK831" i="3"/>
  <c r="J831" i="3"/>
  <c r="BF831" i="3" s="1"/>
  <c r="BI829" i="3"/>
  <c r="BH829" i="3"/>
  <c r="BG829" i="3"/>
  <c r="BE829" i="3"/>
  <c r="T829" i="3"/>
  <c r="R829" i="3"/>
  <c r="P829" i="3"/>
  <c r="BK829" i="3"/>
  <c r="J829" i="3"/>
  <c r="BF829" i="3" s="1"/>
  <c r="BI828" i="3"/>
  <c r="BH828" i="3"/>
  <c r="BG828" i="3"/>
  <c r="BE828" i="3"/>
  <c r="T828" i="3"/>
  <c r="R828" i="3"/>
  <c r="P828" i="3"/>
  <c r="BK828" i="3"/>
  <c r="J828" i="3"/>
  <c r="BF828" i="3" s="1"/>
  <c r="BI824" i="3"/>
  <c r="BH824" i="3"/>
  <c r="BG824" i="3"/>
  <c r="BE824" i="3"/>
  <c r="T824" i="3"/>
  <c r="R824" i="3"/>
  <c r="P824" i="3"/>
  <c r="BK824" i="3"/>
  <c r="J824" i="3"/>
  <c r="BF824" i="3" s="1"/>
  <c r="BI823" i="3"/>
  <c r="BH823" i="3"/>
  <c r="BG823" i="3"/>
  <c r="BE823" i="3"/>
  <c r="T823" i="3"/>
  <c r="R823" i="3"/>
  <c r="P823" i="3"/>
  <c r="BK823" i="3"/>
  <c r="J823" i="3"/>
  <c r="BF823" i="3" s="1"/>
  <c r="BI821" i="3"/>
  <c r="BH821" i="3"/>
  <c r="BG821" i="3"/>
  <c r="BE821" i="3"/>
  <c r="T821" i="3"/>
  <c r="R821" i="3"/>
  <c r="P821" i="3"/>
  <c r="BK821" i="3"/>
  <c r="J821" i="3"/>
  <c r="BF821" i="3" s="1"/>
  <c r="BI819" i="3"/>
  <c r="BH819" i="3"/>
  <c r="BG819" i="3"/>
  <c r="BE819" i="3"/>
  <c r="T819" i="3"/>
  <c r="R819" i="3"/>
  <c r="P819" i="3"/>
  <c r="BK819" i="3"/>
  <c r="J819" i="3"/>
  <c r="BF819" i="3" s="1"/>
  <c r="BI811" i="3"/>
  <c r="BH811" i="3"/>
  <c r="BG811" i="3"/>
  <c r="BE811" i="3"/>
  <c r="T811" i="3"/>
  <c r="R811" i="3"/>
  <c r="P811" i="3"/>
  <c r="BK811" i="3"/>
  <c r="J811" i="3"/>
  <c r="BF811" i="3" s="1"/>
  <c r="BI803" i="3"/>
  <c r="BH803" i="3"/>
  <c r="BG803" i="3"/>
  <c r="BF803" i="3"/>
  <c r="BE803" i="3"/>
  <c r="T803" i="3"/>
  <c r="R803" i="3"/>
  <c r="P803" i="3"/>
  <c r="BK803" i="3"/>
  <c r="J803" i="3"/>
  <c r="BI798" i="3"/>
  <c r="BH798" i="3"/>
  <c r="BG798" i="3"/>
  <c r="BE798" i="3"/>
  <c r="T798" i="3"/>
  <c r="R798" i="3"/>
  <c r="P798" i="3"/>
  <c r="BK798" i="3"/>
  <c r="J798" i="3"/>
  <c r="BF798" i="3" s="1"/>
  <c r="BI797" i="3"/>
  <c r="BH797" i="3"/>
  <c r="BG797" i="3"/>
  <c r="BE797" i="3"/>
  <c r="T797" i="3"/>
  <c r="R797" i="3"/>
  <c r="P797" i="3"/>
  <c r="BK797" i="3"/>
  <c r="J797" i="3"/>
  <c r="BF797" i="3" s="1"/>
  <c r="BI792" i="3"/>
  <c r="BH792" i="3"/>
  <c r="BG792" i="3"/>
  <c r="BE792" i="3"/>
  <c r="T792" i="3"/>
  <c r="R792" i="3"/>
  <c r="P792" i="3"/>
  <c r="BK792" i="3"/>
  <c r="J792" i="3"/>
  <c r="BF792" i="3" s="1"/>
  <c r="BI788" i="3"/>
  <c r="BH788" i="3"/>
  <c r="BG788" i="3"/>
  <c r="BE788" i="3"/>
  <c r="T788" i="3"/>
  <c r="R788" i="3"/>
  <c r="P788" i="3"/>
  <c r="BK788" i="3"/>
  <c r="J788" i="3"/>
  <c r="BF788" i="3" s="1"/>
  <c r="BI786" i="3"/>
  <c r="BH786" i="3"/>
  <c r="BG786" i="3"/>
  <c r="BE786" i="3"/>
  <c r="T786" i="3"/>
  <c r="R786" i="3"/>
  <c r="P786" i="3"/>
  <c r="BK786" i="3"/>
  <c r="J786" i="3"/>
  <c r="BF786" i="3" s="1"/>
  <c r="BI784" i="3"/>
  <c r="BH784" i="3"/>
  <c r="BG784" i="3"/>
  <c r="BE784" i="3"/>
  <c r="T784" i="3"/>
  <c r="R784" i="3"/>
  <c r="P784" i="3"/>
  <c r="BK784" i="3"/>
  <c r="J784" i="3"/>
  <c r="BF784" i="3" s="1"/>
  <c r="BI780" i="3"/>
  <c r="BH780" i="3"/>
  <c r="BG780" i="3"/>
  <c r="BE780" i="3"/>
  <c r="T780" i="3"/>
  <c r="T779" i="3" s="1"/>
  <c r="R780" i="3"/>
  <c r="R779" i="3" s="1"/>
  <c r="P780" i="3"/>
  <c r="P779" i="3" s="1"/>
  <c r="BK780" i="3"/>
  <c r="J780" i="3"/>
  <c r="BF780" i="3" s="1"/>
  <c r="BI778" i="3"/>
  <c r="BH778" i="3"/>
  <c r="BG778" i="3"/>
  <c r="BE778" i="3"/>
  <c r="T778" i="3"/>
  <c r="R778" i="3"/>
  <c r="P778" i="3"/>
  <c r="BK778" i="3"/>
  <c r="J778" i="3"/>
  <c r="BF778" i="3" s="1"/>
  <c r="BI777" i="3"/>
  <c r="BH777" i="3"/>
  <c r="BG777" i="3"/>
  <c r="BE777" i="3"/>
  <c r="T777" i="3"/>
  <c r="R777" i="3"/>
  <c r="P777" i="3"/>
  <c r="BK777" i="3"/>
  <c r="J777" i="3"/>
  <c r="BF777" i="3" s="1"/>
  <c r="BI775" i="3"/>
  <c r="BH775" i="3"/>
  <c r="BG775" i="3"/>
  <c r="BE775" i="3"/>
  <c r="T775" i="3"/>
  <c r="R775" i="3"/>
  <c r="P775" i="3"/>
  <c r="BK775" i="3"/>
  <c r="J775" i="3"/>
  <c r="BF775" i="3" s="1"/>
  <c r="BI773" i="3"/>
  <c r="BH773" i="3"/>
  <c r="BG773" i="3"/>
  <c r="BE773" i="3"/>
  <c r="T773" i="3"/>
  <c r="R773" i="3"/>
  <c r="P773" i="3"/>
  <c r="BK773" i="3"/>
  <c r="J773" i="3"/>
  <c r="BF773" i="3" s="1"/>
  <c r="BI769" i="3"/>
  <c r="BH769" i="3"/>
  <c r="BG769" i="3"/>
  <c r="BE769" i="3"/>
  <c r="T769" i="3"/>
  <c r="R769" i="3"/>
  <c r="P769" i="3"/>
  <c r="BK769" i="3"/>
  <c r="J769" i="3"/>
  <c r="BF769" i="3" s="1"/>
  <c r="BI768" i="3"/>
  <c r="BH768" i="3"/>
  <c r="BG768" i="3"/>
  <c r="BE768" i="3"/>
  <c r="T768" i="3"/>
  <c r="R768" i="3"/>
  <c r="P768" i="3"/>
  <c r="BK768" i="3"/>
  <c r="J768" i="3"/>
  <c r="BF768" i="3" s="1"/>
  <c r="BI767" i="3"/>
  <c r="BH767" i="3"/>
  <c r="BG767" i="3"/>
  <c r="BE767" i="3"/>
  <c r="T767" i="3"/>
  <c r="R767" i="3"/>
  <c r="P767" i="3"/>
  <c r="BK767" i="3"/>
  <c r="J767" i="3"/>
  <c r="BF767" i="3" s="1"/>
  <c r="BI765" i="3"/>
  <c r="BH765" i="3"/>
  <c r="BG765" i="3"/>
  <c r="BE765" i="3"/>
  <c r="T765" i="3"/>
  <c r="R765" i="3"/>
  <c r="P765" i="3"/>
  <c r="BK765" i="3"/>
  <c r="J765" i="3"/>
  <c r="BF765" i="3" s="1"/>
  <c r="BI761" i="3"/>
  <c r="BH761" i="3"/>
  <c r="BG761" i="3"/>
  <c r="BE761" i="3"/>
  <c r="T761" i="3"/>
  <c r="T760" i="3" s="1"/>
  <c r="R761" i="3"/>
  <c r="R760" i="3" s="1"/>
  <c r="P761" i="3"/>
  <c r="P760" i="3" s="1"/>
  <c r="BK761" i="3"/>
  <c r="J761" i="3"/>
  <c r="BF761" i="3" s="1"/>
  <c r="BI759" i="3"/>
  <c r="BH759" i="3"/>
  <c r="BG759" i="3"/>
  <c r="BE759" i="3"/>
  <c r="T759" i="3"/>
  <c r="R759" i="3"/>
  <c r="P759" i="3"/>
  <c r="BK759" i="3"/>
  <c r="J759" i="3"/>
  <c r="BF759" i="3" s="1"/>
  <c r="BI758" i="3"/>
  <c r="BH758" i="3"/>
  <c r="BG758" i="3"/>
  <c r="BE758" i="3"/>
  <c r="T758" i="3"/>
  <c r="R758" i="3"/>
  <c r="P758" i="3"/>
  <c r="BK758" i="3"/>
  <c r="J758" i="3"/>
  <c r="BF758" i="3" s="1"/>
  <c r="BI756" i="3"/>
  <c r="BH756" i="3"/>
  <c r="BG756" i="3"/>
  <c r="BF756" i="3"/>
  <c r="BE756" i="3"/>
  <c r="T756" i="3"/>
  <c r="R756" i="3"/>
  <c r="P756" i="3"/>
  <c r="BK756" i="3"/>
  <c r="J756" i="3"/>
  <c r="BI754" i="3"/>
  <c r="BH754" i="3"/>
  <c r="BG754" i="3"/>
  <c r="BE754" i="3"/>
  <c r="T754" i="3"/>
  <c r="R754" i="3"/>
  <c r="P754" i="3"/>
  <c r="BK754" i="3"/>
  <c r="J754" i="3"/>
  <c r="BF754" i="3" s="1"/>
  <c r="BI752" i="3"/>
  <c r="BH752" i="3"/>
  <c r="BG752" i="3"/>
  <c r="BE752" i="3"/>
  <c r="T752" i="3"/>
  <c r="R752" i="3"/>
  <c r="P752" i="3"/>
  <c r="BK752" i="3"/>
  <c r="J752" i="3"/>
  <c r="BF752" i="3" s="1"/>
  <c r="BI750" i="3"/>
  <c r="BH750" i="3"/>
  <c r="BG750" i="3"/>
  <c r="BE750" i="3"/>
  <c r="T750" i="3"/>
  <c r="R750" i="3"/>
  <c r="P750" i="3"/>
  <c r="BK750" i="3"/>
  <c r="J750" i="3"/>
  <c r="BF750" i="3" s="1"/>
  <c r="BI746" i="3"/>
  <c r="BH746" i="3"/>
  <c r="BG746" i="3"/>
  <c r="BE746" i="3"/>
  <c r="T746" i="3"/>
  <c r="R746" i="3"/>
  <c r="P746" i="3"/>
  <c r="BK746" i="3"/>
  <c r="J746" i="3"/>
  <c r="BF746" i="3" s="1"/>
  <c r="BI744" i="3"/>
  <c r="BH744" i="3"/>
  <c r="BG744" i="3"/>
  <c r="BE744" i="3"/>
  <c r="T744" i="3"/>
  <c r="R744" i="3"/>
  <c r="P744" i="3"/>
  <c r="BK744" i="3"/>
  <c r="J744" i="3"/>
  <c r="BF744" i="3" s="1"/>
  <c r="BI742" i="3"/>
  <c r="BH742" i="3"/>
  <c r="BG742" i="3"/>
  <c r="BE742" i="3"/>
  <c r="T742" i="3"/>
  <c r="T741" i="3" s="1"/>
  <c r="R742" i="3"/>
  <c r="R741" i="3" s="1"/>
  <c r="P742" i="3"/>
  <c r="P741" i="3" s="1"/>
  <c r="BK742" i="3"/>
  <c r="J742" i="3"/>
  <c r="BF742" i="3" s="1"/>
  <c r="BI740" i="3"/>
  <c r="BH740" i="3"/>
  <c r="BG740" i="3"/>
  <c r="BE740" i="3"/>
  <c r="T740" i="3"/>
  <c r="R740" i="3"/>
  <c r="P740" i="3"/>
  <c r="BK740" i="3"/>
  <c r="J740" i="3"/>
  <c r="BF740" i="3" s="1"/>
  <c r="BI738" i="3"/>
  <c r="BH738" i="3"/>
  <c r="BG738" i="3"/>
  <c r="BE738" i="3"/>
  <c r="T738" i="3"/>
  <c r="R738" i="3"/>
  <c r="P738" i="3"/>
  <c r="BK738" i="3"/>
  <c r="J738" i="3"/>
  <c r="BF738" i="3" s="1"/>
  <c r="BI736" i="3"/>
  <c r="BH736" i="3"/>
  <c r="BG736" i="3"/>
  <c r="BE736" i="3"/>
  <c r="T736" i="3"/>
  <c r="R736" i="3"/>
  <c r="P736" i="3"/>
  <c r="BK736" i="3"/>
  <c r="J736" i="3"/>
  <c r="BF736" i="3" s="1"/>
  <c r="BI734" i="3"/>
  <c r="BH734" i="3"/>
  <c r="BG734" i="3"/>
  <c r="BE734" i="3"/>
  <c r="T734" i="3"/>
  <c r="R734" i="3"/>
  <c r="P734" i="3"/>
  <c r="BK734" i="3"/>
  <c r="J734" i="3"/>
  <c r="BF734" i="3" s="1"/>
  <c r="BI733" i="3"/>
  <c r="BH733" i="3"/>
  <c r="BG733" i="3"/>
  <c r="BE733" i="3"/>
  <c r="T733" i="3"/>
  <c r="R733" i="3"/>
  <c r="P733" i="3"/>
  <c r="BK733" i="3"/>
  <c r="J733" i="3"/>
  <c r="BF733" i="3" s="1"/>
  <c r="BI732" i="3"/>
  <c r="BH732" i="3"/>
  <c r="BG732" i="3"/>
  <c r="BE732" i="3"/>
  <c r="T732" i="3"/>
  <c r="R732" i="3"/>
  <c r="P732" i="3"/>
  <c r="BK732" i="3"/>
  <c r="J732" i="3"/>
  <c r="BF732" i="3" s="1"/>
  <c r="BI731" i="3"/>
  <c r="BH731" i="3"/>
  <c r="BG731" i="3"/>
  <c r="BE731" i="3"/>
  <c r="T731" i="3"/>
  <c r="R731" i="3"/>
  <c r="P731" i="3"/>
  <c r="BK731" i="3"/>
  <c r="J731" i="3"/>
  <c r="BF731" i="3" s="1"/>
  <c r="BI729" i="3"/>
  <c r="BH729" i="3"/>
  <c r="BG729" i="3"/>
  <c r="BE729" i="3"/>
  <c r="T729" i="3"/>
  <c r="T728" i="3" s="1"/>
  <c r="R729" i="3"/>
  <c r="R728" i="3" s="1"/>
  <c r="P729" i="3"/>
  <c r="P728" i="3" s="1"/>
  <c r="BK729" i="3"/>
  <c r="J729" i="3"/>
  <c r="BF729" i="3" s="1"/>
  <c r="BI727" i="3"/>
  <c r="BH727" i="3"/>
  <c r="BG727" i="3"/>
  <c r="BE727" i="3"/>
  <c r="T727" i="3"/>
  <c r="R727" i="3"/>
  <c r="P727" i="3"/>
  <c r="BK727" i="3"/>
  <c r="J727" i="3"/>
  <c r="BF727" i="3" s="1"/>
  <c r="BI726" i="3"/>
  <c r="BH726" i="3"/>
  <c r="BG726" i="3"/>
  <c r="BE726" i="3"/>
  <c r="T726" i="3"/>
  <c r="R726" i="3"/>
  <c r="P726" i="3"/>
  <c r="BK726" i="3"/>
  <c r="J726" i="3"/>
  <c r="BF726" i="3" s="1"/>
  <c r="BI721" i="3"/>
  <c r="BH721" i="3"/>
  <c r="BG721" i="3"/>
  <c r="BE721" i="3"/>
  <c r="T721" i="3"/>
  <c r="R721" i="3"/>
  <c r="P721" i="3"/>
  <c r="BK721" i="3"/>
  <c r="J721" i="3"/>
  <c r="BF721" i="3" s="1"/>
  <c r="BI718" i="3"/>
  <c r="BH718" i="3"/>
  <c r="BG718" i="3"/>
  <c r="BE718" i="3"/>
  <c r="T718" i="3"/>
  <c r="R718" i="3"/>
  <c r="P718" i="3"/>
  <c r="BK718" i="3"/>
  <c r="J718" i="3"/>
  <c r="BF718" i="3" s="1"/>
  <c r="BI715" i="3"/>
  <c r="BH715" i="3"/>
  <c r="BG715" i="3"/>
  <c r="BE715" i="3"/>
  <c r="T715" i="3"/>
  <c r="R715" i="3"/>
  <c r="P715" i="3"/>
  <c r="BK715" i="3"/>
  <c r="J715" i="3"/>
  <c r="BF715" i="3" s="1"/>
  <c r="BI712" i="3"/>
  <c r="BH712" i="3"/>
  <c r="BG712" i="3"/>
  <c r="BE712" i="3"/>
  <c r="T712" i="3"/>
  <c r="R712" i="3"/>
  <c r="P712" i="3"/>
  <c r="BK712" i="3"/>
  <c r="J712" i="3"/>
  <c r="BF712" i="3" s="1"/>
  <c r="BI709" i="3"/>
  <c r="BH709" i="3"/>
  <c r="BG709" i="3"/>
  <c r="BF709" i="3"/>
  <c r="BE709" i="3"/>
  <c r="T709" i="3"/>
  <c r="R709" i="3"/>
  <c r="P709" i="3"/>
  <c r="BK709" i="3"/>
  <c r="J709" i="3"/>
  <c r="BI707" i="3"/>
  <c r="BH707" i="3"/>
  <c r="BG707" i="3"/>
  <c r="BE707" i="3"/>
  <c r="T707" i="3"/>
  <c r="R707" i="3"/>
  <c r="P707" i="3"/>
  <c r="BK707" i="3"/>
  <c r="J707" i="3"/>
  <c r="BF707" i="3" s="1"/>
  <c r="BI705" i="3"/>
  <c r="BH705" i="3"/>
  <c r="BG705" i="3"/>
  <c r="BE705" i="3"/>
  <c r="T705" i="3"/>
  <c r="R705" i="3"/>
  <c r="P705" i="3"/>
  <c r="BK705" i="3"/>
  <c r="J705" i="3"/>
  <c r="BF705" i="3" s="1"/>
  <c r="BI700" i="3"/>
  <c r="BH700" i="3"/>
  <c r="BG700" i="3"/>
  <c r="BE700" i="3"/>
  <c r="T700" i="3"/>
  <c r="R700" i="3"/>
  <c r="P700" i="3"/>
  <c r="BK700" i="3"/>
  <c r="J700" i="3"/>
  <c r="BF700" i="3" s="1"/>
  <c r="BI698" i="3"/>
  <c r="BH698" i="3"/>
  <c r="BG698" i="3"/>
  <c r="BE698" i="3"/>
  <c r="T698" i="3"/>
  <c r="R698" i="3"/>
  <c r="P698" i="3"/>
  <c r="BK698" i="3"/>
  <c r="J698" i="3"/>
  <c r="BF698" i="3" s="1"/>
  <c r="BI697" i="3"/>
  <c r="BH697" i="3"/>
  <c r="BG697" i="3"/>
  <c r="BE697" i="3"/>
  <c r="T697" i="3"/>
  <c r="R697" i="3"/>
  <c r="P697" i="3"/>
  <c r="BK697" i="3"/>
  <c r="J697" i="3"/>
  <c r="BF697" i="3" s="1"/>
  <c r="BI695" i="3"/>
  <c r="BH695" i="3"/>
  <c r="BG695" i="3"/>
  <c r="BE695" i="3"/>
  <c r="T695" i="3"/>
  <c r="R695" i="3"/>
  <c r="P695" i="3"/>
  <c r="BK695" i="3"/>
  <c r="J695" i="3"/>
  <c r="BF695" i="3" s="1"/>
  <c r="BI693" i="3"/>
  <c r="BH693" i="3"/>
  <c r="BG693" i="3"/>
  <c r="BE693" i="3"/>
  <c r="T693" i="3"/>
  <c r="R693" i="3"/>
  <c r="P693" i="3"/>
  <c r="BK693" i="3"/>
  <c r="J693" i="3"/>
  <c r="BF693" i="3" s="1"/>
  <c r="BI691" i="3"/>
  <c r="BH691" i="3"/>
  <c r="BG691" i="3"/>
  <c r="BF691" i="3"/>
  <c r="BE691" i="3"/>
  <c r="T691" i="3"/>
  <c r="R691" i="3"/>
  <c r="P691" i="3"/>
  <c r="BK691" i="3"/>
  <c r="J691" i="3"/>
  <c r="BI689" i="3"/>
  <c r="BH689" i="3"/>
  <c r="BG689" i="3"/>
  <c r="BE689" i="3"/>
  <c r="T689" i="3"/>
  <c r="R689" i="3"/>
  <c r="P689" i="3"/>
  <c r="BK689" i="3"/>
  <c r="J689" i="3"/>
  <c r="BF689" i="3" s="1"/>
  <c r="BI687" i="3"/>
  <c r="BH687" i="3"/>
  <c r="BG687" i="3"/>
  <c r="BE687" i="3"/>
  <c r="T687" i="3"/>
  <c r="R687" i="3"/>
  <c r="P687" i="3"/>
  <c r="BK687" i="3"/>
  <c r="J687" i="3"/>
  <c r="BF687" i="3" s="1"/>
  <c r="BI683" i="3"/>
  <c r="BH683" i="3"/>
  <c r="BG683" i="3"/>
  <c r="BE683" i="3"/>
  <c r="T683" i="3"/>
  <c r="R683" i="3"/>
  <c r="P683" i="3"/>
  <c r="BK683" i="3"/>
  <c r="J683" i="3"/>
  <c r="BF683" i="3" s="1"/>
  <c r="BI679" i="3"/>
  <c r="BH679" i="3"/>
  <c r="BG679" i="3"/>
  <c r="BE679" i="3"/>
  <c r="T679" i="3"/>
  <c r="R679" i="3"/>
  <c r="P679" i="3"/>
  <c r="BK679" i="3"/>
  <c r="J679" i="3"/>
  <c r="BF679" i="3" s="1"/>
  <c r="BI675" i="3"/>
  <c r="BH675" i="3"/>
  <c r="BG675" i="3"/>
  <c r="BE675" i="3"/>
  <c r="T675" i="3"/>
  <c r="R675" i="3"/>
  <c r="P675" i="3"/>
  <c r="BK675" i="3"/>
  <c r="J675" i="3"/>
  <c r="BF675" i="3" s="1"/>
  <c r="BI671" i="3"/>
  <c r="BH671" i="3"/>
  <c r="BG671" i="3"/>
  <c r="BE671" i="3"/>
  <c r="T671" i="3"/>
  <c r="R671" i="3"/>
  <c r="P671" i="3"/>
  <c r="BK671" i="3"/>
  <c r="J671" i="3"/>
  <c r="BF671" i="3" s="1"/>
  <c r="BI666" i="3"/>
  <c r="BH666" i="3"/>
  <c r="BG666" i="3"/>
  <c r="BE666" i="3"/>
  <c r="T666" i="3"/>
  <c r="R666" i="3"/>
  <c r="P666" i="3"/>
  <c r="BK666" i="3"/>
  <c r="J666" i="3"/>
  <c r="BF666" i="3" s="1"/>
  <c r="BI665" i="3"/>
  <c r="BH665" i="3"/>
  <c r="BG665" i="3"/>
  <c r="BF665" i="3"/>
  <c r="BE665" i="3"/>
  <c r="T665" i="3"/>
  <c r="R665" i="3"/>
  <c r="P665" i="3"/>
  <c r="BK665" i="3"/>
  <c r="J665" i="3"/>
  <c r="BI663" i="3"/>
  <c r="BH663" i="3"/>
  <c r="BG663" i="3"/>
  <c r="BE663" i="3"/>
  <c r="T663" i="3"/>
  <c r="R663" i="3"/>
  <c r="P663" i="3"/>
  <c r="BK663" i="3"/>
  <c r="J663" i="3"/>
  <c r="BF663" i="3" s="1"/>
  <c r="BI662" i="3"/>
  <c r="BH662" i="3"/>
  <c r="BG662" i="3"/>
  <c r="BE662" i="3"/>
  <c r="T662" i="3"/>
  <c r="R662" i="3"/>
  <c r="P662" i="3"/>
  <c r="BK662" i="3"/>
  <c r="J662" i="3"/>
  <c r="BF662" i="3" s="1"/>
  <c r="BI660" i="3"/>
  <c r="BH660" i="3"/>
  <c r="BG660" i="3"/>
  <c r="BE660" i="3"/>
  <c r="T660" i="3"/>
  <c r="R660" i="3"/>
  <c r="P660" i="3"/>
  <c r="BK660" i="3"/>
  <c r="J660" i="3"/>
  <c r="BF660" i="3" s="1"/>
  <c r="BI658" i="3"/>
  <c r="BH658" i="3"/>
  <c r="BG658" i="3"/>
  <c r="BE658" i="3"/>
  <c r="T658" i="3"/>
  <c r="T657" i="3" s="1"/>
  <c r="R658" i="3"/>
  <c r="R657" i="3" s="1"/>
  <c r="P658" i="3"/>
  <c r="P657" i="3" s="1"/>
  <c r="BK658" i="3"/>
  <c r="J658" i="3"/>
  <c r="BF658" i="3" s="1"/>
  <c r="BI656" i="3"/>
  <c r="BH656" i="3"/>
  <c r="BG656" i="3"/>
  <c r="BE656" i="3"/>
  <c r="T656" i="3"/>
  <c r="R656" i="3"/>
  <c r="P656" i="3"/>
  <c r="BK656" i="3"/>
  <c r="J656" i="3"/>
  <c r="BF656" i="3" s="1"/>
  <c r="BI655" i="3"/>
  <c r="BH655" i="3"/>
  <c r="BG655" i="3"/>
  <c r="BE655" i="3"/>
  <c r="T655" i="3"/>
  <c r="R655" i="3"/>
  <c r="P655" i="3"/>
  <c r="BK655" i="3"/>
  <c r="J655" i="3"/>
  <c r="BF655" i="3" s="1"/>
  <c r="BI654" i="3"/>
  <c r="BH654" i="3"/>
  <c r="BG654" i="3"/>
  <c r="BE654" i="3"/>
  <c r="T654" i="3"/>
  <c r="R654" i="3"/>
  <c r="P654" i="3"/>
  <c r="BK654" i="3"/>
  <c r="J654" i="3"/>
  <c r="BF654" i="3" s="1"/>
  <c r="BI652" i="3"/>
  <c r="BH652" i="3"/>
  <c r="BG652" i="3"/>
  <c r="BE652" i="3"/>
  <c r="T652" i="3"/>
  <c r="R652" i="3"/>
  <c r="P652" i="3"/>
  <c r="BK652" i="3"/>
  <c r="J652" i="3"/>
  <c r="BF652" i="3" s="1"/>
  <c r="BI648" i="3"/>
  <c r="BH648" i="3"/>
  <c r="BG648" i="3"/>
  <c r="BE648" i="3"/>
  <c r="T648" i="3"/>
  <c r="R648" i="3"/>
  <c r="P648" i="3"/>
  <c r="BK648" i="3"/>
  <c r="J648" i="3"/>
  <c r="BF648" i="3" s="1"/>
  <c r="BI643" i="3"/>
  <c r="BH643" i="3"/>
  <c r="BG643" i="3"/>
  <c r="BE643" i="3"/>
  <c r="T643" i="3"/>
  <c r="R643" i="3"/>
  <c r="P643" i="3"/>
  <c r="BK643" i="3"/>
  <c r="J643" i="3"/>
  <c r="BF643" i="3" s="1"/>
  <c r="BI631" i="3"/>
  <c r="BH631" i="3"/>
  <c r="BG631" i="3"/>
  <c r="BE631" i="3"/>
  <c r="T631" i="3"/>
  <c r="R631" i="3"/>
  <c r="P631" i="3"/>
  <c r="BK631" i="3"/>
  <c r="J631" i="3"/>
  <c r="BF631" i="3" s="1"/>
  <c r="BI627" i="3"/>
  <c r="BH627" i="3"/>
  <c r="BG627" i="3"/>
  <c r="BE627" i="3"/>
  <c r="T627" i="3"/>
  <c r="R627" i="3"/>
  <c r="P627" i="3"/>
  <c r="BK627" i="3"/>
  <c r="J627" i="3"/>
  <c r="BF627" i="3" s="1"/>
  <c r="BI623" i="3"/>
  <c r="BH623" i="3"/>
  <c r="BG623" i="3"/>
  <c r="BE623" i="3"/>
  <c r="T623" i="3"/>
  <c r="R623" i="3"/>
  <c r="P623" i="3"/>
  <c r="BK623" i="3"/>
  <c r="J623" i="3"/>
  <c r="BF623" i="3" s="1"/>
  <c r="BI614" i="3"/>
  <c r="BH614" i="3"/>
  <c r="BG614" i="3"/>
  <c r="BF614" i="3"/>
  <c r="BE614" i="3"/>
  <c r="T614" i="3"/>
  <c r="R614" i="3"/>
  <c r="P614" i="3"/>
  <c r="BK614" i="3"/>
  <c r="J614" i="3"/>
  <c r="BI612" i="3"/>
  <c r="BH612" i="3"/>
  <c r="BG612" i="3"/>
  <c r="BE612" i="3"/>
  <c r="T612" i="3"/>
  <c r="R612" i="3"/>
  <c r="P612" i="3"/>
  <c r="BK612" i="3"/>
  <c r="J612" i="3"/>
  <c r="BF612" i="3" s="1"/>
  <c r="BI598" i="3"/>
  <c r="BH598" i="3"/>
  <c r="BG598" i="3"/>
  <c r="BE598" i="3"/>
  <c r="T598" i="3"/>
  <c r="R598" i="3"/>
  <c r="P598" i="3"/>
  <c r="BK598" i="3"/>
  <c r="J598" i="3"/>
  <c r="BF598" i="3" s="1"/>
  <c r="BI594" i="3"/>
  <c r="BH594" i="3"/>
  <c r="BG594" i="3"/>
  <c r="BE594" i="3"/>
  <c r="T594" i="3"/>
  <c r="R594" i="3"/>
  <c r="P594" i="3"/>
  <c r="BK594" i="3"/>
  <c r="J594" i="3"/>
  <c r="BF594" i="3" s="1"/>
  <c r="BI584" i="3"/>
  <c r="BH584" i="3"/>
  <c r="BG584" i="3"/>
  <c r="BE584" i="3"/>
  <c r="T584" i="3"/>
  <c r="R584" i="3"/>
  <c r="P584" i="3"/>
  <c r="BK584" i="3"/>
  <c r="J584" i="3"/>
  <c r="BF584" i="3" s="1"/>
  <c r="BI579" i="3"/>
  <c r="BH579" i="3"/>
  <c r="BG579" i="3"/>
  <c r="BE579" i="3"/>
  <c r="T579" i="3"/>
  <c r="T578" i="3" s="1"/>
  <c r="R579" i="3"/>
  <c r="P579" i="3"/>
  <c r="BK579" i="3"/>
  <c r="J579" i="3"/>
  <c r="BF579" i="3" s="1"/>
  <c r="BI577" i="3"/>
  <c r="BH577" i="3"/>
  <c r="BG577" i="3"/>
  <c r="BE577" i="3"/>
  <c r="T577" i="3"/>
  <c r="T576" i="3" s="1"/>
  <c r="R577" i="3"/>
  <c r="R576" i="3" s="1"/>
  <c r="P577" i="3"/>
  <c r="P576" i="3" s="1"/>
  <c r="BK577" i="3"/>
  <c r="BK576" i="3" s="1"/>
  <c r="J576" i="3" s="1"/>
  <c r="J71" i="3" s="1"/>
  <c r="J577" i="3"/>
  <c r="BF577" i="3" s="1"/>
  <c r="BI575" i="3"/>
  <c r="BH575" i="3"/>
  <c r="BG575" i="3"/>
  <c r="BE575" i="3"/>
  <c r="T575" i="3"/>
  <c r="T574" i="3" s="1"/>
  <c r="R575" i="3"/>
  <c r="R574" i="3" s="1"/>
  <c r="P575" i="3"/>
  <c r="P574" i="3" s="1"/>
  <c r="BK575" i="3"/>
  <c r="BK574" i="3" s="1"/>
  <c r="J574" i="3" s="1"/>
  <c r="J70" i="3" s="1"/>
  <c r="J575" i="3"/>
  <c r="BF575" i="3" s="1"/>
  <c r="BI573" i="3"/>
  <c r="BH573" i="3"/>
  <c r="BG573" i="3"/>
  <c r="BE573" i="3"/>
  <c r="T573" i="3"/>
  <c r="T572" i="3" s="1"/>
  <c r="R573" i="3"/>
  <c r="R572" i="3" s="1"/>
  <c r="P573" i="3"/>
  <c r="P572" i="3" s="1"/>
  <c r="BK573" i="3"/>
  <c r="BK572" i="3" s="1"/>
  <c r="J572" i="3" s="1"/>
  <c r="J69" i="3" s="1"/>
  <c r="J573" i="3"/>
  <c r="BF573" i="3" s="1"/>
  <c r="BI571" i="3"/>
  <c r="BH571" i="3"/>
  <c r="BG571" i="3"/>
  <c r="BE571" i="3"/>
  <c r="T571" i="3"/>
  <c r="R571" i="3"/>
  <c r="P571" i="3"/>
  <c r="BK571" i="3"/>
  <c r="J571" i="3"/>
  <c r="BF571" i="3" s="1"/>
  <c r="BI570" i="3"/>
  <c r="BH570" i="3"/>
  <c r="BG570" i="3"/>
  <c r="BE570" i="3"/>
  <c r="T570" i="3"/>
  <c r="R570" i="3"/>
  <c r="P570" i="3"/>
  <c r="BK570" i="3"/>
  <c r="J570" i="3"/>
  <c r="BF570" i="3" s="1"/>
  <c r="BI569" i="3"/>
  <c r="BH569" i="3"/>
  <c r="BG569" i="3"/>
  <c r="BE569" i="3"/>
  <c r="T569" i="3"/>
  <c r="R569" i="3"/>
  <c r="P569" i="3"/>
  <c r="P568" i="3" s="1"/>
  <c r="BK569" i="3"/>
  <c r="J569" i="3"/>
  <c r="BF569" i="3" s="1"/>
  <c r="BI567" i="3"/>
  <c r="BH567" i="3"/>
  <c r="BG567" i="3"/>
  <c r="BE567" i="3"/>
  <c r="T567" i="3"/>
  <c r="R567" i="3"/>
  <c r="P567" i="3"/>
  <c r="BK567" i="3"/>
  <c r="J567" i="3"/>
  <c r="BF567" i="3" s="1"/>
  <c r="BI566" i="3"/>
  <c r="BH566" i="3"/>
  <c r="BG566" i="3"/>
  <c r="BF566" i="3"/>
  <c r="BE566" i="3"/>
  <c r="T566" i="3"/>
  <c r="R566" i="3"/>
  <c r="P566" i="3"/>
  <c r="BK566" i="3"/>
  <c r="J566" i="3"/>
  <c r="BI564" i="3"/>
  <c r="BH564" i="3"/>
  <c r="BG564" i="3"/>
  <c r="BE564" i="3"/>
  <c r="T564" i="3"/>
  <c r="R564" i="3"/>
  <c r="P564" i="3"/>
  <c r="BK564" i="3"/>
  <c r="J564" i="3"/>
  <c r="BF564" i="3" s="1"/>
  <c r="BI563" i="3"/>
  <c r="BH563" i="3"/>
  <c r="BG563" i="3"/>
  <c r="BE563" i="3"/>
  <c r="T563" i="3"/>
  <c r="R563" i="3"/>
  <c r="P563" i="3"/>
  <c r="BK563" i="3"/>
  <c r="J563" i="3"/>
  <c r="BF563" i="3" s="1"/>
  <c r="BI560" i="3"/>
  <c r="BH560" i="3"/>
  <c r="BG560" i="3"/>
  <c r="BE560" i="3"/>
  <c r="T560" i="3"/>
  <c r="R560" i="3"/>
  <c r="P560" i="3"/>
  <c r="BK560" i="3"/>
  <c r="J560" i="3"/>
  <c r="BF560" i="3" s="1"/>
  <c r="BI556" i="3"/>
  <c r="BH556" i="3"/>
  <c r="BG556" i="3"/>
  <c r="BE556" i="3"/>
  <c r="T556" i="3"/>
  <c r="T555" i="3" s="1"/>
  <c r="R556" i="3"/>
  <c r="R555" i="3" s="1"/>
  <c r="P556" i="3"/>
  <c r="P555" i="3" s="1"/>
  <c r="BK556" i="3"/>
  <c r="J556" i="3"/>
  <c r="BF556" i="3" s="1"/>
  <c r="BI553" i="3"/>
  <c r="BH553" i="3"/>
  <c r="BG553" i="3"/>
  <c r="BE553" i="3"/>
  <c r="T553" i="3"/>
  <c r="T552" i="3" s="1"/>
  <c r="R553" i="3"/>
  <c r="R552" i="3" s="1"/>
  <c r="P553" i="3"/>
  <c r="P552" i="3" s="1"/>
  <c r="BK553" i="3"/>
  <c r="BK552" i="3" s="1"/>
  <c r="J552" i="3" s="1"/>
  <c r="J65" i="3" s="1"/>
  <c r="J553" i="3"/>
  <c r="BF553" i="3" s="1"/>
  <c r="BI550" i="3"/>
  <c r="BH550" i="3"/>
  <c r="BG550" i="3"/>
  <c r="BE550" i="3"/>
  <c r="T550" i="3"/>
  <c r="R550" i="3"/>
  <c r="P550" i="3"/>
  <c r="BK550" i="3"/>
  <c r="J550" i="3"/>
  <c r="BF550" i="3" s="1"/>
  <c r="BI548" i="3"/>
  <c r="BH548" i="3"/>
  <c r="BG548" i="3"/>
  <c r="BE548" i="3"/>
  <c r="T548" i="3"/>
  <c r="R548" i="3"/>
  <c r="P548" i="3"/>
  <c r="BK548" i="3"/>
  <c r="J548" i="3"/>
  <c r="BF548" i="3" s="1"/>
  <c r="BI546" i="3"/>
  <c r="BH546" i="3"/>
  <c r="BG546" i="3"/>
  <c r="BE546" i="3"/>
  <c r="T546" i="3"/>
  <c r="R546" i="3"/>
  <c r="P546" i="3"/>
  <c r="BK546" i="3"/>
  <c r="J546" i="3"/>
  <c r="BF546" i="3" s="1"/>
  <c r="BI545" i="3"/>
  <c r="BH545" i="3"/>
  <c r="BG545" i="3"/>
  <c r="BE545" i="3"/>
  <c r="T545" i="3"/>
  <c r="R545" i="3"/>
  <c r="P545" i="3"/>
  <c r="BK545" i="3"/>
  <c r="J545" i="3"/>
  <c r="BF545" i="3" s="1"/>
  <c r="BI544" i="3"/>
  <c r="BH544" i="3"/>
  <c r="BG544" i="3"/>
  <c r="BF544" i="3"/>
  <c r="BE544" i="3"/>
  <c r="T544" i="3"/>
  <c r="R544" i="3"/>
  <c r="R543" i="3" s="1"/>
  <c r="P544" i="3"/>
  <c r="P543" i="3" s="1"/>
  <c r="BK544" i="3"/>
  <c r="BK543" i="3" s="1"/>
  <c r="J543" i="3" s="1"/>
  <c r="J64" i="3" s="1"/>
  <c r="J544" i="3"/>
  <c r="BI541" i="3"/>
  <c r="BH541" i="3"/>
  <c r="BG541" i="3"/>
  <c r="BE541" i="3"/>
  <c r="T541" i="3"/>
  <c r="R541" i="3"/>
  <c r="P541" i="3"/>
  <c r="BK541" i="3"/>
  <c r="J541" i="3"/>
  <c r="BF541" i="3" s="1"/>
  <c r="BI529" i="3"/>
  <c r="BH529" i="3"/>
  <c r="BG529" i="3"/>
  <c r="BE529" i="3"/>
  <c r="T529" i="3"/>
  <c r="R529" i="3"/>
  <c r="P529" i="3"/>
  <c r="BK529" i="3"/>
  <c r="J529" i="3"/>
  <c r="BF529" i="3" s="1"/>
  <c r="BI505" i="3"/>
  <c r="BH505" i="3"/>
  <c r="BG505" i="3"/>
  <c r="BE505" i="3"/>
  <c r="T505" i="3"/>
  <c r="R505" i="3"/>
  <c r="P505" i="3"/>
  <c r="BK505" i="3"/>
  <c r="J505" i="3"/>
  <c r="BF505" i="3" s="1"/>
  <c r="BI495" i="3"/>
  <c r="BH495" i="3"/>
  <c r="BG495" i="3"/>
  <c r="BE495" i="3"/>
  <c r="T495" i="3"/>
  <c r="R495" i="3"/>
  <c r="P495" i="3"/>
  <c r="BK495" i="3"/>
  <c r="J495" i="3"/>
  <c r="BF495" i="3" s="1"/>
  <c r="BI487" i="3"/>
  <c r="BH487" i="3"/>
  <c r="BG487" i="3"/>
  <c r="BE487" i="3"/>
  <c r="T487" i="3"/>
  <c r="R487" i="3"/>
  <c r="P487" i="3"/>
  <c r="BK487" i="3"/>
  <c r="J487" i="3"/>
  <c r="BF487" i="3" s="1"/>
  <c r="BI483" i="3"/>
  <c r="BH483" i="3"/>
  <c r="BG483" i="3"/>
  <c r="BE483" i="3"/>
  <c r="T483" i="3"/>
  <c r="R483" i="3"/>
  <c r="P483" i="3"/>
  <c r="BK483" i="3"/>
  <c r="J483" i="3"/>
  <c r="BF483" i="3" s="1"/>
  <c r="BI481" i="3"/>
  <c r="BH481" i="3"/>
  <c r="BG481" i="3"/>
  <c r="BE481" i="3"/>
  <c r="T481" i="3"/>
  <c r="R481" i="3"/>
  <c r="P481" i="3"/>
  <c r="BK481" i="3"/>
  <c r="J481" i="3"/>
  <c r="BF481" i="3" s="1"/>
  <c r="BI479" i="3"/>
  <c r="BH479" i="3"/>
  <c r="BG479" i="3"/>
  <c r="BE479" i="3"/>
  <c r="T479" i="3"/>
  <c r="R479" i="3"/>
  <c r="P479" i="3"/>
  <c r="BK479" i="3"/>
  <c r="J479" i="3"/>
  <c r="BF479" i="3" s="1"/>
  <c r="BI475" i="3"/>
  <c r="BH475" i="3"/>
  <c r="BG475" i="3"/>
  <c r="BE475" i="3"/>
  <c r="T475" i="3"/>
  <c r="R475" i="3"/>
  <c r="P475" i="3"/>
  <c r="BK475" i="3"/>
  <c r="J475" i="3"/>
  <c r="BF475" i="3" s="1"/>
  <c r="BI452" i="3"/>
  <c r="BH452" i="3"/>
  <c r="BG452" i="3"/>
  <c r="BE452" i="3"/>
  <c r="T452" i="3"/>
  <c r="R452" i="3"/>
  <c r="P452" i="3"/>
  <c r="BK452" i="3"/>
  <c r="J452" i="3"/>
  <c r="BF452" i="3" s="1"/>
  <c r="BI448" i="3"/>
  <c r="BH448" i="3"/>
  <c r="BG448" i="3"/>
  <c r="BE448" i="3"/>
  <c r="T448" i="3"/>
  <c r="R448" i="3"/>
  <c r="P448" i="3"/>
  <c r="BK448" i="3"/>
  <c r="J448" i="3"/>
  <c r="BF448" i="3" s="1"/>
  <c r="BI436" i="3"/>
  <c r="BH436" i="3"/>
  <c r="BG436" i="3"/>
  <c r="BE436" i="3"/>
  <c r="T436" i="3"/>
  <c r="R436" i="3"/>
  <c r="P436" i="3"/>
  <c r="BK436" i="3"/>
  <c r="J436" i="3"/>
  <c r="BF436" i="3" s="1"/>
  <c r="BI432" i="3"/>
  <c r="BH432" i="3"/>
  <c r="BG432" i="3"/>
  <c r="BE432" i="3"/>
  <c r="T432" i="3"/>
  <c r="R432" i="3"/>
  <c r="P432" i="3"/>
  <c r="BK432" i="3"/>
  <c r="J432" i="3"/>
  <c r="BF432" i="3" s="1"/>
  <c r="BI428" i="3"/>
  <c r="BH428" i="3"/>
  <c r="BG428" i="3"/>
  <c r="BE428" i="3"/>
  <c r="T428" i="3"/>
  <c r="R428" i="3"/>
  <c r="P428" i="3"/>
  <c r="BK428" i="3"/>
  <c r="J428" i="3"/>
  <c r="BF428" i="3" s="1"/>
  <c r="BI423" i="3"/>
  <c r="BH423" i="3"/>
  <c r="BG423" i="3"/>
  <c r="BE423" i="3"/>
  <c r="T423" i="3"/>
  <c r="R423" i="3"/>
  <c r="P423" i="3"/>
  <c r="BK423" i="3"/>
  <c r="J423" i="3"/>
  <c r="BF423" i="3" s="1"/>
  <c r="BI419" i="3"/>
  <c r="BH419" i="3"/>
  <c r="BG419" i="3"/>
  <c r="BE419" i="3"/>
  <c r="T419" i="3"/>
  <c r="R419" i="3"/>
  <c r="P419" i="3"/>
  <c r="BK419" i="3"/>
  <c r="J419" i="3"/>
  <c r="BF419" i="3" s="1"/>
  <c r="BI394" i="3"/>
  <c r="BH394" i="3"/>
  <c r="BG394" i="3"/>
  <c r="BE394" i="3"/>
  <c r="T394" i="3"/>
  <c r="T393" i="3" s="1"/>
  <c r="R394" i="3"/>
  <c r="P394" i="3"/>
  <c r="P393" i="3" s="1"/>
  <c r="BK394" i="3"/>
  <c r="BK393" i="3" s="1"/>
  <c r="J393" i="3" s="1"/>
  <c r="J63" i="3" s="1"/>
  <c r="J394" i="3"/>
  <c r="BF394" i="3" s="1"/>
  <c r="BI391" i="3"/>
  <c r="BH391" i="3"/>
  <c r="BG391" i="3"/>
  <c r="BE391" i="3"/>
  <c r="T391" i="3"/>
  <c r="R391" i="3"/>
  <c r="P391" i="3"/>
  <c r="BK391" i="3"/>
  <c r="J391" i="3"/>
  <c r="BF391" i="3" s="1"/>
  <c r="BI390" i="3"/>
  <c r="BH390" i="3"/>
  <c r="BG390" i="3"/>
  <c r="BE390" i="3"/>
  <c r="T390" i="3"/>
  <c r="R390" i="3"/>
  <c r="P390" i="3"/>
  <c r="BK390" i="3"/>
  <c r="J390" i="3"/>
  <c r="BF390" i="3" s="1"/>
  <c r="BI388" i="3"/>
  <c r="BH388" i="3"/>
  <c r="BG388" i="3"/>
  <c r="BE388" i="3"/>
  <c r="T388" i="3"/>
  <c r="R388" i="3"/>
  <c r="P388" i="3"/>
  <c r="BK388" i="3"/>
  <c r="J388" i="3"/>
  <c r="BF388" i="3" s="1"/>
  <c r="BI386" i="3"/>
  <c r="BH386" i="3"/>
  <c r="BG386" i="3"/>
  <c r="BF386" i="3"/>
  <c r="BE386" i="3"/>
  <c r="T386" i="3"/>
  <c r="R386" i="3"/>
  <c r="P386" i="3"/>
  <c r="BK386" i="3"/>
  <c r="J386" i="3"/>
  <c r="BI385" i="3"/>
  <c r="BH385" i="3"/>
  <c r="BG385" i="3"/>
  <c r="BE385" i="3"/>
  <c r="T385" i="3"/>
  <c r="R385" i="3"/>
  <c r="P385" i="3"/>
  <c r="BK385" i="3"/>
  <c r="J385" i="3"/>
  <c r="BF385" i="3" s="1"/>
  <c r="BI384" i="3"/>
  <c r="BH384" i="3"/>
  <c r="BG384" i="3"/>
  <c r="BE384" i="3"/>
  <c r="T384" i="3"/>
  <c r="R384" i="3"/>
  <c r="P384" i="3"/>
  <c r="BK384" i="3"/>
  <c r="J384" i="3"/>
  <c r="BF384" i="3" s="1"/>
  <c r="BI378" i="3"/>
  <c r="BH378" i="3"/>
  <c r="BG378" i="3"/>
  <c r="BE378" i="3"/>
  <c r="T378" i="3"/>
  <c r="R378" i="3"/>
  <c r="P378" i="3"/>
  <c r="BK378" i="3"/>
  <c r="J378" i="3"/>
  <c r="BF378" i="3" s="1"/>
  <c r="BI373" i="3"/>
  <c r="BH373" i="3"/>
  <c r="BG373" i="3"/>
  <c r="BE373" i="3"/>
  <c r="T373" i="3"/>
  <c r="R373" i="3"/>
  <c r="R372" i="3" s="1"/>
  <c r="P373" i="3"/>
  <c r="P372" i="3" s="1"/>
  <c r="BK373" i="3"/>
  <c r="BK372" i="3" s="1"/>
  <c r="J372" i="3" s="1"/>
  <c r="J62" i="3" s="1"/>
  <c r="J373" i="3"/>
  <c r="BF373" i="3" s="1"/>
  <c r="BI370" i="3"/>
  <c r="BH370" i="3"/>
  <c r="BG370" i="3"/>
  <c r="BE370" i="3"/>
  <c r="T370" i="3"/>
  <c r="R370" i="3"/>
  <c r="P370" i="3"/>
  <c r="BK370" i="3"/>
  <c r="J370" i="3"/>
  <c r="BF370" i="3" s="1"/>
  <c r="BI368" i="3"/>
  <c r="BH368" i="3"/>
  <c r="BG368" i="3"/>
  <c r="BE368" i="3"/>
  <c r="T368" i="3"/>
  <c r="R368" i="3"/>
  <c r="P368" i="3"/>
  <c r="BK368" i="3"/>
  <c r="J368" i="3"/>
  <c r="BF368" i="3" s="1"/>
  <c r="BI357" i="3"/>
  <c r="BH357" i="3"/>
  <c r="BG357" i="3"/>
  <c r="BE357" i="3"/>
  <c r="T357" i="3"/>
  <c r="R357" i="3"/>
  <c r="P357" i="3"/>
  <c r="BK357" i="3"/>
  <c r="J357" i="3"/>
  <c r="BF357" i="3" s="1"/>
  <c r="BI325" i="3"/>
  <c r="BH325" i="3"/>
  <c r="BG325" i="3"/>
  <c r="BE325" i="3"/>
  <c r="T325" i="3"/>
  <c r="R325" i="3"/>
  <c r="P325" i="3"/>
  <c r="BK325" i="3"/>
  <c r="J325" i="3"/>
  <c r="BF325" i="3" s="1"/>
  <c r="BI311" i="3"/>
  <c r="BH311" i="3"/>
  <c r="BG311" i="3"/>
  <c r="BE311" i="3"/>
  <c r="T311" i="3"/>
  <c r="R311" i="3"/>
  <c r="P311" i="3"/>
  <c r="BK311" i="3"/>
  <c r="J311" i="3"/>
  <c r="BF311" i="3" s="1"/>
  <c r="BI309" i="3"/>
  <c r="BH309" i="3"/>
  <c r="BG309" i="3"/>
  <c r="BE309" i="3"/>
  <c r="T309" i="3"/>
  <c r="R309" i="3"/>
  <c r="P309" i="3"/>
  <c r="BK309" i="3"/>
  <c r="J309" i="3"/>
  <c r="BF309" i="3" s="1"/>
  <c r="BI304" i="3"/>
  <c r="BH304" i="3"/>
  <c r="BG304" i="3"/>
  <c r="BE304" i="3"/>
  <c r="T304" i="3"/>
  <c r="R304" i="3"/>
  <c r="P304" i="3"/>
  <c r="BK304" i="3"/>
  <c r="J304" i="3"/>
  <c r="BF304" i="3" s="1"/>
  <c r="BI298" i="3"/>
  <c r="BH298" i="3"/>
  <c r="BG298" i="3"/>
  <c r="BE298" i="3"/>
  <c r="T298" i="3"/>
  <c r="R298" i="3"/>
  <c r="P298" i="3"/>
  <c r="BK298" i="3"/>
  <c r="J298" i="3"/>
  <c r="BF298" i="3" s="1"/>
  <c r="BI297" i="3"/>
  <c r="BH297" i="3"/>
  <c r="BG297" i="3"/>
  <c r="BE297" i="3"/>
  <c r="T297" i="3"/>
  <c r="R297" i="3"/>
  <c r="P297" i="3"/>
  <c r="BK297" i="3"/>
  <c r="J297" i="3"/>
  <c r="BF297" i="3" s="1"/>
  <c r="BI287" i="3"/>
  <c r="BH287" i="3"/>
  <c r="BG287" i="3"/>
  <c r="BE287" i="3"/>
  <c r="T287" i="3"/>
  <c r="R287" i="3"/>
  <c r="P287" i="3"/>
  <c r="BK287" i="3"/>
  <c r="J287" i="3"/>
  <c r="BF287" i="3" s="1"/>
  <c r="BI277" i="3"/>
  <c r="BH277" i="3"/>
  <c r="BG277" i="3"/>
  <c r="BE277" i="3"/>
  <c r="T277" i="3"/>
  <c r="R277" i="3"/>
  <c r="P277" i="3"/>
  <c r="BK277" i="3"/>
  <c r="J277" i="3"/>
  <c r="BF277" i="3" s="1"/>
  <c r="BI252" i="3"/>
  <c r="BH252" i="3"/>
  <c r="BG252" i="3"/>
  <c r="BE252" i="3"/>
  <c r="T252" i="3"/>
  <c r="T251" i="3" s="1"/>
  <c r="R252" i="3"/>
  <c r="R251" i="3" s="1"/>
  <c r="P252" i="3"/>
  <c r="P251" i="3" s="1"/>
  <c r="BK252" i="3"/>
  <c r="J252" i="3"/>
  <c r="BF252" i="3" s="1"/>
  <c r="BI250" i="3"/>
  <c r="BH250" i="3"/>
  <c r="BG250" i="3"/>
  <c r="BE250" i="3"/>
  <c r="T250" i="3"/>
  <c r="R250" i="3"/>
  <c r="P250" i="3"/>
  <c r="BK250" i="3"/>
  <c r="J250" i="3"/>
  <c r="BF250" i="3" s="1"/>
  <c r="BI248" i="3"/>
  <c r="BH248" i="3"/>
  <c r="BG248" i="3"/>
  <c r="BE248" i="3"/>
  <c r="T248" i="3"/>
  <c r="R248" i="3"/>
  <c r="P248" i="3"/>
  <c r="BK248" i="3"/>
  <c r="J248" i="3"/>
  <c r="BF248" i="3" s="1"/>
  <c r="BI244" i="3"/>
  <c r="BH244" i="3"/>
  <c r="BG244" i="3"/>
  <c r="BE244" i="3"/>
  <c r="T244" i="3"/>
  <c r="R244" i="3"/>
  <c r="P244" i="3"/>
  <c r="BK244" i="3"/>
  <c r="J244" i="3"/>
  <c r="BF244" i="3" s="1"/>
  <c r="BI240" i="3"/>
  <c r="BH240" i="3"/>
  <c r="BG240" i="3"/>
  <c r="BE240" i="3"/>
  <c r="T240" i="3"/>
  <c r="R240" i="3"/>
  <c r="P240" i="3"/>
  <c r="BK240" i="3"/>
  <c r="J240" i="3"/>
  <c r="BF240" i="3" s="1"/>
  <c r="BI236" i="3"/>
  <c r="BH236" i="3"/>
  <c r="BG236" i="3"/>
  <c r="BE236" i="3"/>
  <c r="T236" i="3"/>
  <c r="R236" i="3"/>
  <c r="P236" i="3"/>
  <c r="BK236" i="3"/>
  <c r="J236" i="3"/>
  <c r="BF236" i="3" s="1"/>
  <c r="BI233" i="3"/>
  <c r="BH233" i="3"/>
  <c r="BG233" i="3"/>
  <c r="BE233" i="3"/>
  <c r="T233" i="3"/>
  <c r="R233" i="3"/>
  <c r="P233" i="3"/>
  <c r="BK233" i="3"/>
  <c r="J233" i="3"/>
  <c r="BF233" i="3" s="1"/>
  <c r="BI231" i="3"/>
  <c r="BH231" i="3"/>
  <c r="BG231" i="3"/>
  <c r="BE231" i="3"/>
  <c r="T231" i="3"/>
  <c r="R231" i="3"/>
  <c r="P231" i="3"/>
  <c r="BK231" i="3"/>
  <c r="J231" i="3"/>
  <c r="BF231" i="3" s="1"/>
  <c r="BI229" i="3"/>
  <c r="BH229" i="3"/>
  <c r="BG229" i="3"/>
  <c r="BE229" i="3"/>
  <c r="T229" i="3"/>
  <c r="R229" i="3"/>
  <c r="P229" i="3"/>
  <c r="BK229" i="3"/>
  <c r="J229" i="3"/>
  <c r="BF229" i="3" s="1"/>
  <c r="BI217" i="3"/>
  <c r="BH217" i="3"/>
  <c r="BG217" i="3"/>
  <c r="BE217" i="3"/>
  <c r="T217" i="3"/>
  <c r="R217" i="3"/>
  <c r="P217" i="3"/>
  <c r="BK217" i="3"/>
  <c r="J217" i="3"/>
  <c r="BF217" i="3" s="1"/>
  <c r="BI215" i="3"/>
  <c r="BH215" i="3"/>
  <c r="BG215" i="3"/>
  <c r="BE215" i="3"/>
  <c r="T215" i="3"/>
  <c r="R215" i="3"/>
  <c r="P215" i="3"/>
  <c r="BK215" i="3"/>
  <c r="J215" i="3"/>
  <c r="BF215" i="3" s="1"/>
  <c r="BI197" i="3"/>
  <c r="BH197" i="3"/>
  <c r="BG197" i="3"/>
  <c r="BE197" i="3"/>
  <c r="T197" i="3"/>
  <c r="R197" i="3"/>
  <c r="R196" i="3" s="1"/>
  <c r="P197" i="3"/>
  <c r="P196" i="3" s="1"/>
  <c r="BK197" i="3"/>
  <c r="J197" i="3"/>
  <c r="BF197" i="3" s="1"/>
  <c r="BI194" i="3"/>
  <c r="BH194" i="3"/>
  <c r="BG194" i="3"/>
  <c r="BE194" i="3"/>
  <c r="T194" i="3"/>
  <c r="T193" i="3" s="1"/>
  <c r="R194" i="3"/>
  <c r="R193" i="3" s="1"/>
  <c r="P194" i="3"/>
  <c r="P193" i="3" s="1"/>
  <c r="BK194" i="3"/>
  <c r="BK193" i="3" s="1"/>
  <c r="J193" i="3" s="1"/>
  <c r="J59" i="3" s="1"/>
  <c r="J194" i="3"/>
  <c r="BF194" i="3" s="1"/>
  <c r="BI192" i="3"/>
  <c r="BH192" i="3"/>
  <c r="BG192" i="3"/>
  <c r="BE192" i="3"/>
  <c r="T192" i="3"/>
  <c r="R192" i="3"/>
  <c r="P192" i="3"/>
  <c r="BK192" i="3"/>
  <c r="J192" i="3"/>
  <c r="BF192" i="3" s="1"/>
  <c r="BI188" i="3"/>
  <c r="BH188" i="3"/>
  <c r="BG188" i="3"/>
  <c r="BE188" i="3"/>
  <c r="T188" i="3"/>
  <c r="R188" i="3"/>
  <c r="P188" i="3"/>
  <c r="BK188" i="3"/>
  <c r="J188" i="3"/>
  <c r="BF188" i="3" s="1"/>
  <c r="BI183" i="3"/>
  <c r="BH183" i="3"/>
  <c r="BG183" i="3"/>
  <c r="BE183" i="3"/>
  <c r="T183" i="3"/>
  <c r="R183" i="3"/>
  <c r="P183" i="3"/>
  <c r="BK183" i="3"/>
  <c r="J183" i="3"/>
  <c r="BF183" i="3" s="1"/>
  <c r="BI179" i="3"/>
  <c r="BH179" i="3"/>
  <c r="BG179" i="3"/>
  <c r="BE179" i="3"/>
  <c r="T179" i="3"/>
  <c r="R179" i="3"/>
  <c r="P179" i="3"/>
  <c r="BK179" i="3"/>
  <c r="J179" i="3"/>
  <c r="BF179" i="3" s="1"/>
  <c r="BI175" i="3"/>
  <c r="BH175" i="3"/>
  <c r="BG175" i="3"/>
  <c r="BE175" i="3"/>
  <c r="T175" i="3"/>
  <c r="R175" i="3"/>
  <c r="P175" i="3"/>
  <c r="BK175" i="3"/>
  <c r="J175" i="3"/>
  <c r="BF175" i="3" s="1"/>
  <c r="BI153" i="3"/>
  <c r="BH153" i="3"/>
  <c r="BG153" i="3"/>
  <c r="BE153" i="3"/>
  <c r="T153" i="3"/>
  <c r="R153" i="3"/>
  <c r="P153" i="3"/>
  <c r="BK153" i="3"/>
  <c r="J153" i="3"/>
  <c r="BF153" i="3" s="1"/>
  <c r="BI149" i="3"/>
  <c r="BH149" i="3"/>
  <c r="BG149" i="3"/>
  <c r="BE149" i="3"/>
  <c r="T149" i="3"/>
  <c r="R149" i="3"/>
  <c r="P149" i="3"/>
  <c r="BK149" i="3"/>
  <c r="J149" i="3"/>
  <c r="BF149" i="3" s="1"/>
  <c r="BI119" i="3"/>
  <c r="BH119" i="3"/>
  <c r="BG119" i="3"/>
  <c r="BE119" i="3"/>
  <c r="T119" i="3"/>
  <c r="R119" i="3"/>
  <c r="P119" i="3"/>
  <c r="BK119" i="3"/>
  <c r="J119" i="3"/>
  <c r="BF119" i="3" s="1"/>
  <c r="BI114" i="3"/>
  <c r="BH114" i="3"/>
  <c r="BG114" i="3"/>
  <c r="BE114" i="3"/>
  <c r="T114" i="3"/>
  <c r="R114" i="3"/>
  <c r="P114" i="3"/>
  <c r="BK114" i="3"/>
  <c r="J114" i="3"/>
  <c r="BF114" i="3" s="1"/>
  <c r="BI112" i="3"/>
  <c r="BH112" i="3"/>
  <c r="BG112" i="3"/>
  <c r="BE112" i="3"/>
  <c r="T112" i="3"/>
  <c r="R112" i="3"/>
  <c r="P112" i="3"/>
  <c r="BK112" i="3"/>
  <c r="J112" i="3"/>
  <c r="BF112" i="3" s="1"/>
  <c r="BI108" i="3"/>
  <c r="BH108" i="3"/>
  <c r="BG108" i="3"/>
  <c r="BE108" i="3"/>
  <c r="T108" i="3"/>
  <c r="R108" i="3"/>
  <c r="P108" i="3"/>
  <c r="BK108" i="3"/>
  <c r="J108" i="3"/>
  <c r="BF108" i="3" s="1"/>
  <c r="BI106" i="3"/>
  <c r="F34" i="3" s="1"/>
  <c r="BD53" i="1" s="1"/>
  <c r="BH106" i="3"/>
  <c r="BG106" i="3"/>
  <c r="BE106" i="3"/>
  <c r="T106" i="3"/>
  <c r="R106" i="3"/>
  <c r="R105" i="3" s="1"/>
  <c r="P106" i="3"/>
  <c r="P105" i="3" s="1"/>
  <c r="P104" i="3" s="1"/>
  <c r="BK106" i="3"/>
  <c r="J106" i="3"/>
  <c r="BF106" i="3" s="1"/>
  <c r="J99" i="3"/>
  <c r="J97" i="3"/>
  <c r="F97" i="3"/>
  <c r="E95" i="3"/>
  <c r="J51" i="3"/>
  <c r="J49" i="3"/>
  <c r="F49" i="3"/>
  <c r="E47" i="3"/>
  <c r="J18" i="3"/>
  <c r="E18" i="3"/>
  <c r="F52" i="3" s="1"/>
  <c r="J17" i="3"/>
  <c r="J15" i="3"/>
  <c r="E15" i="3"/>
  <c r="F51" i="3" s="1"/>
  <c r="J14" i="3"/>
  <c r="J12" i="3"/>
  <c r="E7" i="3"/>
  <c r="E45" i="3" s="1"/>
  <c r="P89" i="2"/>
  <c r="AY52" i="1"/>
  <c r="AX52" i="1"/>
  <c r="BI95" i="2"/>
  <c r="BH95" i="2"/>
  <c r="BG95" i="2"/>
  <c r="BE95" i="2"/>
  <c r="T95" i="2"/>
  <c r="T94" i="2" s="1"/>
  <c r="R95" i="2"/>
  <c r="R94" i="2" s="1"/>
  <c r="P95" i="2"/>
  <c r="P94" i="2" s="1"/>
  <c r="BK95" i="2"/>
  <c r="BK94" i="2" s="1"/>
  <c r="J94" i="2" s="1"/>
  <c r="J62" i="2" s="1"/>
  <c r="J95" i="2"/>
  <c r="BF95" i="2" s="1"/>
  <c r="BI93" i="2"/>
  <c r="BH93" i="2"/>
  <c r="BG93" i="2"/>
  <c r="BE93" i="2"/>
  <c r="T93" i="2"/>
  <c r="R93" i="2"/>
  <c r="P93" i="2"/>
  <c r="BK93" i="2"/>
  <c r="J93" i="2"/>
  <c r="BF93" i="2" s="1"/>
  <c r="BI92" i="2"/>
  <c r="BH92" i="2"/>
  <c r="BG92" i="2"/>
  <c r="BE92" i="2"/>
  <c r="T92" i="2"/>
  <c r="T91" i="2" s="1"/>
  <c r="R92" i="2"/>
  <c r="R91" i="2" s="1"/>
  <c r="P92" i="2"/>
  <c r="P91" i="2" s="1"/>
  <c r="BK92" i="2"/>
  <c r="BK91" i="2" s="1"/>
  <c r="J91" i="2" s="1"/>
  <c r="J61" i="2" s="1"/>
  <c r="J92" i="2"/>
  <c r="BF92" i="2" s="1"/>
  <c r="BI90" i="2"/>
  <c r="BH90" i="2"/>
  <c r="BG90" i="2"/>
  <c r="BE90" i="2"/>
  <c r="T90" i="2"/>
  <c r="T89" i="2" s="1"/>
  <c r="R90" i="2"/>
  <c r="R89" i="2" s="1"/>
  <c r="P90" i="2"/>
  <c r="BK90" i="2"/>
  <c r="BK89" i="2" s="1"/>
  <c r="J89" i="2" s="1"/>
  <c r="J60" i="2" s="1"/>
  <c r="J90" i="2"/>
  <c r="BF90" i="2" s="1"/>
  <c r="BI88" i="2"/>
  <c r="BH88" i="2"/>
  <c r="BG88" i="2"/>
  <c r="BE88" i="2"/>
  <c r="T88" i="2"/>
  <c r="T87" i="2" s="1"/>
  <c r="R88" i="2"/>
  <c r="R87" i="2" s="1"/>
  <c r="P88" i="2"/>
  <c r="P87" i="2" s="1"/>
  <c r="BK88" i="2"/>
  <c r="BK87" i="2" s="1"/>
  <c r="J87" i="2" s="1"/>
  <c r="J59" i="2" s="1"/>
  <c r="J88" i="2"/>
  <c r="BF88" i="2" s="1"/>
  <c r="BI86" i="2"/>
  <c r="BH86" i="2"/>
  <c r="BG86" i="2"/>
  <c r="BF86" i="2"/>
  <c r="BE86" i="2"/>
  <c r="T86" i="2"/>
  <c r="R86" i="2"/>
  <c r="P86" i="2"/>
  <c r="BK86" i="2"/>
  <c r="J86" i="2"/>
  <c r="BI85" i="2"/>
  <c r="BH85" i="2"/>
  <c r="F33" i="2" s="1"/>
  <c r="BC52" i="1" s="1"/>
  <c r="BG85" i="2"/>
  <c r="F32" i="2" s="1"/>
  <c r="BB52" i="1" s="1"/>
  <c r="BE85" i="2"/>
  <c r="F30" i="2" s="1"/>
  <c r="AZ52" i="1" s="1"/>
  <c r="T85" i="2"/>
  <c r="T84" i="2" s="1"/>
  <c r="R85" i="2"/>
  <c r="R84" i="2" s="1"/>
  <c r="R83" i="2" s="1"/>
  <c r="R82" i="2" s="1"/>
  <c r="P85" i="2"/>
  <c r="P84" i="2" s="1"/>
  <c r="BK85" i="2"/>
  <c r="BK84" i="2" s="1"/>
  <c r="J85" i="2"/>
  <c r="BF85" i="2" s="1"/>
  <c r="J78" i="2"/>
  <c r="F78" i="2"/>
  <c r="F76" i="2"/>
  <c r="E74" i="2"/>
  <c r="J51" i="2"/>
  <c r="F51" i="2"/>
  <c r="J49" i="2"/>
  <c r="F49" i="2"/>
  <c r="E47" i="2"/>
  <c r="J18" i="2"/>
  <c r="E18" i="2"/>
  <c r="F52" i="2" s="1"/>
  <c r="J17" i="2"/>
  <c r="J15" i="2"/>
  <c r="E15" i="2"/>
  <c r="J14" i="2"/>
  <c r="J12" i="2"/>
  <c r="J76" i="2" s="1"/>
  <c r="E7" i="2"/>
  <c r="E45" i="2" s="1"/>
  <c r="AS51" i="1"/>
  <c r="L47" i="1"/>
  <c r="AM46" i="1"/>
  <c r="L46" i="1"/>
  <c r="AM44" i="1"/>
  <c r="L44" i="1"/>
  <c r="L42" i="1"/>
  <c r="L41" i="1"/>
  <c r="BK897" i="3" l="1"/>
  <c r="J897" i="3" s="1"/>
  <c r="J81" i="3" s="1"/>
  <c r="BK864" i="3"/>
  <c r="J864" i="3" s="1"/>
  <c r="J80" i="3" s="1"/>
  <c r="BK847" i="3"/>
  <c r="J847" i="3" s="1"/>
  <c r="J79" i="3" s="1"/>
  <c r="BK833" i="3"/>
  <c r="J833" i="3" s="1"/>
  <c r="J78" i="3" s="1"/>
  <c r="BK779" i="3"/>
  <c r="J779" i="3" s="1"/>
  <c r="J77" i="3" s="1"/>
  <c r="BK760" i="3"/>
  <c r="J760" i="3" s="1"/>
  <c r="J76" i="3" s="1"/>
  <c r="BK741" i="3"/>
  <c r="J741" i="3" s="1"/>
  <c r="J75" i="3" s="1"/>
  <c r="BK728" i="3"/>
  <c r="J728" i="3" s="1"/>
  <c r="J74" i="3" s="1"/>
  <c r="BK657" i="3"/>
  <c r="J657" i="3" s="1"/>
  <c r="J73" i="3" s="1"/>
  <c r="BK578" i="3"/>
  <c r="J578" i="3" s="1"/>
  <c r="J72" i="3" s="1"/>
  <c r="BK568" i="3"/>
  <c r="J568" i="3" s="1"/>
  <c r="J68" i="3" s="1"/>
  <c r="BK196" i="3"/>
  <c r="J196" i="3" s="1"/>
  <c r="J60" i="3" s="1"/>
  <c r="F32" i="3"/>
  <c r="BB53" i="1" s="1"/>
  <c r="BB51" i="1" s="1"/>
  <c r="W28" i="1" s="1"/>
  <c r="BK105" i="3"/>
  <c r="J105" i="3" s="1"/>
  <c r="J58" i="3" s="1"/>
  <c r="J30" i="2"/>
  <c r="AV52" i="1" s="1"/>
  <c r="AT52" i="1" s="1"/>
  <c r="F34" i="2"/>
  <c r="BD52" i="1" s="1"/>
  <c r="BD51" i="1" s="1"/>
  <c r="W30" i="1" s="1"/>
  <c r="F31" i="2"/>
  <c r="BA52" i="1" s="1"/>
  <c r="J31" i="2"/>
  <c r="AW52" i="1" s="1"/>
  <c r="T83" i="2"/>
  <c r="T82" i="2" s="1"/>
  <c r="BK83" i="2"/>
  <c r="J84" i="2"/>
  <c r="J58" i="2" s="1"/>
  <c r="P83" i="2"/>
  <c r="P82" i="2" s="1"/>
  <c r="AU52" i="1" s="1"/>
  <c r="E72" i="2"/>
  <c r="F79" i="2"/>
  <c r="E93" i="3"/>
  <c r="F99" i="3"/>
  <c r="T105" i="3"/>
  <c r="F33" i="3"/>
  <c r="BC53" i="1" s="1"/>
  <c r="BC51" i="1" s="1"/>
  <c r="T196" i="3"/>
  <c r="BK251" i="3"/>
  <c r="J251" i="3" s="1"/>
  <c r="J61" i="3" s="1"/>
  <c r="T372" i="3"/>
  <c r="R393" i="3"/>
  <c r="R104" i="3" s="1"/>
  <c r="T543" i="3"/>
  <c r="BK555" i="3"/>
  <c r="T568" i="3"/>
  <c r="P578" i="3"/>
  <c r="BK912" i="3"/>
  <c r="J912" i="3" s="1"/>
  <c r="J82" i="3" s="1"/>
  <c r="J913" i="3"/>
  <c r="J83" i="3" s="1"/>
  <c r="F100" i="3"/>
  <c r="J30" i="3"/>
  <c r="AV53" i="1" s="1"/>
  <c r="F30" i="3"/>
  <c r="AZ53" i="1" s="1"/>
  <c r="AZ51" i="1" s="1"/>
  <c r="P554" i="3"/>
  <c r="P103" i="3" s="1"/>
  <c r="AU53" i="1" s="1"/>
  <c r="R578" i="3"/>
  <c r="J31" i="3"/>
  <c r="AW53" i="1" s="1"/>
  <c r="F31" i="3"/>
  <c r="BA53" i="1" s="1"/>
  <c r="T554" i="3"/>
  <c r="R568" i="3"/>
  <c r="R554" i="3" s="1"/>
  <c r="BK104" i="3" l="1"/>
  <c r="J104" i="3" s="1"/>
  <c r="J57" i="3" s="1"/>
  <c r="AX51" i="1"/>
  <c r="W29" i="1"/>
  <c r="AY51" i="1"/>
  <c r="AV51" i="1"/>
  <c r="W26" i="1"/>
  <c r="R103" i="3"/>
  <c r="AT53" i="1"/>
  <c r="BK554" i="3"/>
  <c r="J554" i="3" s="1"/>
  <c r="J66" i="3" s="1"/>
  <c r="J555" i="3"/>
  <c r="J67" i="3" s="1"/>
  <c r="AU51" i="1"/>
  <c r="BA51" i="1"/>
  <c r="T104" i="3"/>
  <c r="T103" i="3" s="1"/>
  <c r="J83" i="2"/>
  <c r="J57" i="2" s="1"/>
  <c r="BK82" i="2"/>
  <c r="J82" i="2" s="1"/>
  <c r="AW51" i="1" l="1"/>
  <c r="AK27" i="1" s="1"/>
  <c r="W27" i="1"/>
  <c r="BK103" i="3"/>
  <c r="J103" i="3" s="1"/>
  <c r="AK26" i="1"/>
  <c r="J56" i="2"/>
  <c r="J27" i="2"/>
  <c r="AT51" i="1" l="1"/>
  <c r="J27" i="3"/>
  <c r="J56" i="3"/>
  <c r="AG52" i="1"/>
  <c r="J36" i="2"/>
  <c r="AN52" i="1" l="1"/>
  <c r="AG53" i="1"/>
  <c r="AN53" i="1" s="1"/>
  <c r="J36" i="3"/>
  <c r="AG51" i="1" l="1"/>
  <c r="AN51" i="1" l="1"/>
  <c r="AK23" i="1"/>
  <c r="AK32" i="1" s="1"/>
</calcChain>
</file>

<file path=xl/sharedStrings.xml><?xml version="1.0" encoding="utf-8"?>
<sst xmlns="http://schemas.openxmlformats.org/spreadsheetml/2006/main" count="9288" uniqueCount="1564">
  <si>
    <t>Export VZ</t>
  </si>
  <si>
    <t>List obsahuje:</t>
  </si>
  <si>
    <t>3.0</t>
  </si>
  <si>
    <t/>
  </si>
  <si>
    <t>False</t>
  </si>
  <si>
    <t>{712ac31e-fda1-40f0-95eb-602dbb76f0e4}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</si>
  <si>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</si>
  <si>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</si>
  <si>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</si>
  <si>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</si>
  <si>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</si>
  <si>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</si>
  <si>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</si>
  <si>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</si>
  <si>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</si>
  <si>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16-033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</si>
  <si>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</si>
  <si>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</si>
  <si>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0,1</t>
  </si>
  <si>
    <t>KSO:</t>
  </si>
  <si>
    <t>80191</t>
  </si>
  <si>
    <t>CC-CZ:</t>
  </si>
  <si>
    <t>113011</t>
  </si>
  <si>
    <t>1</t>
  </si>
  <si>
    <t>Místo:</t>
  </si>
  <si>
    <t>Přelouč</t>
  </si>
  <si>
    <t>Datum:</t>
  </si>
  <si>
    <t>02.08.2016</t>
  </si>
  <si>
    <t>CZ-CPV:</t>
  </si>
  <si>
    <t>45215200-9</t>
  </si>
  <si>
    <t>CZ-CPA:</t>
  </si>
  <si>
    <t>41.00.30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</si>
  <si>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</si>
  <si>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</si>
  <si>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</si>
  <si>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</si>
  <si>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</si>
  <si>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</si>
  <si>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</si>
  <si>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Archistat s.r.o., Pardubice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</si>
  <si>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</si>
  <si>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</si>
  <si>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</si>
  <si>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</si>
  <si>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</si>
  <si>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</si>
  <si>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</si>
  <si>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</si>
  <si>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</si>
  <si>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</si>
  <si>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</si>
  <si>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</si>
  <si>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</si>
  <si>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</si>
  <si>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</si>
  <si>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</si>
  <si>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</si>
  <si>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</si>
  <si>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</si>
  <si>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</si>
  <si>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</si>
  <si>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</si>
  <si>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</si>
  <si>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</si>
  <si>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</si>
  <si>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</si>
  <si>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</si>
  <si>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</si>
  <si>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</si>
  <si>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</si>
  <si>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</si>
  <si>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</si>
  <si>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</si>
  <si>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</si>
  <si>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</si>
  <si>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</si>
  <si>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</si>
  <si>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</si>
  <si>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</si>
  <si>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</si>
  <si>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00</t>
  </si>
  <si>
    <t>Vedlejší a ostatní náklady</t>
  </si>
  <si>
    <t>VON</t>
  </si>
  <si>
    <t>{a21939c7-d943-4413-ad09-d0355cdb1ee0}</t>
  </si>
  <si>
    <t>01</t>
  </si>
  <si>
    <t>SO 01 - Stavební úpravy hlavní budovy - modernizace 3.NP a 4.NP křídla A</t>
  </si>
  <si>
    <t>STA</t>
  </si>
  <si>
    <t>{63d96990-5d09-4f4b-a562-bd1fb85f41ae}</t>
  </si>
  <si>
    <t>Zpět na list:</t>
  </si>
  <si>
    <t>KRYCÍ LIST SOUPISU</t>
  </si>
  <si>
    <t>Objekt:</t>
  </si>
  <si>
    <t>00 - Vedlejší a ostatní náklady</t>
  </si>
  <si>
    <t>ARCHISTAT s.r.o., Pardubice</t>
  </si>
  <si>
    <t>REKAPITULACE ČLENĚNÍ SOUPISU PRACÍ</t>
  </si>
  <si>
    <t>Kód dílu - Popis</t>
  </si>
  <si>
    <t>Cena celkem [CZK]</t>
  </si>
  <si>
    <t>Náklady soupisu celkem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</si>
  <si>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</si>
  <si>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</si>
  <si>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</si>
  <si>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</si>
  <si>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</si>
  <si>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</si>
  <si>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VRN9 - Ostatní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</si>
  <si>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</si>
  <si>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</si>
  <si>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</si>
  <si>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</si>
  <si>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</si>
  <si>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</si>
  <si>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</si>
  <si>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</si>
  <si>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</si>
  <si>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</si>
  <si>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</si>
  <si>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</si>
  <si>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</si>
  <si>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</si>
  <si>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</si>
  <si>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</si>
  <si>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</si>
  <si>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</si>
  <si>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</si>
  <si>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</si>
  <si>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</si>
  <si>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012002000</t>
  </si>
  <si>
    <t xml:space="preserve">Vytyčení inženýrských sítí, ochrana stávajících vedení a zařízení před poškozením </t>
  </si>
  <si>
    <t>Kč</t>
  </si>
  <si>
    <t>CS ÚRS 2016 02</t>
  </si>
  <si>
    <t>1024</t>
  </si>
  <si>
    <t>2</t>
  </si>
  <si>
    <t>-1996649295</t>
  </si>
  <si>
    <t>013244000</t>
  </si>
  <si>
    <t>Dokumentace skutečného provedení dle vyhl. 499/2006 Sb. ve třech listinných vyhotoveních a jednom elektronickém vyhotovení na CD-Rom</t>
  </si>
  <si>
    <t>1688860275</t>
  </si>
  <si>
    <t>VRN3</t>
  </si>
  <si>
    <t>Zařízení staveniště</t>
  </si>
  <si>
    <t>3</t>
  </si>
  <si>
    <t>030001000</t>
  </si>
  <si>
    <t>Náklady spojené s vybudováním, provozem a likvidací zařízení staveniště</t>
  </si>
  <si>
    <t>1722978401</t>
  </si>
  <si>
    <t>VRN4</t>
  </si>
  <si>
    <t>Inženýrská činnost</t>
  </si>
  <si>
    <t>4</t>
  </si>
  <si>
    <t>041403000</t>
  </si>
  <si>
    <t xml:space="preserve">Výkon činností koordinátora bezpečnosti a ochrany zdraví při práci v průběhu realizace stavby   _x000D_
</t>
  </si>
  <si>
    <t>-1726658046</t>
  </si>
  <si>
    <t>VRN5</t>
  </si>
  <si>
    <t>Finanční náklady</t>
  </si>
  <si>
    <t>051103000</t>
  </si>
  <si>
    <t>Náklady spojené s pojištěním odpovědnosti za škodu, jak je uvedeno v návrhu smlouvy o dílo</t>
  </si>
  <si>
    <t>-1711092084</t>
  </si>
  <si>
    <t>6</t>
  </si>
  <si>
    <t>056002000</t>
  </si>
  <si>
    <t>Náklady spojené se zřízením bankovní záruky po dobu záruční doby, jak je uvedeno v návrhu smlouvy o dílo</t>
  </si>
  <si>
    <t>-1917502162</t>
  </si>
  <si>
    <t>VRN9</t>
  </si>
  <si>
    <t>Ostatní náklady</t>
  </si>
  <si>
    <t>7</t>
  </si>
  <si>
    <t>091504000</t>
  </si>
  <si>
    <t>Zhotovení a montáž informačního panelu k označení staveniště po dobu stavby</t>
  </si>
  <si>
    <t>530083765</t>
  </si>
  <si>
    <t>01 - SO 01 - Stavební úpravy hlavní budovy - modernizace 3.NP a 4.NP křídla A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</si>
  <si>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</si>
  <si>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</si>
  <si>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</si>
  <si>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</si>
  <si>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61 - Úprava povrchů vnitřních</t>
  </si>
  <si>
    <t xml:space="preserve">    9 - Ostatní konstrukce a práce, bourání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</si>
  <si>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</si>
  <si>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</si>
  <si>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</si>
  <si>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</si>
  <si>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</si>
  <si>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</si>
  <si>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721 - Zdravotechnika - vnitřní kanalizace</t>
  </si>
  <si>
    <t xml:space="preserve">    722 - Zdravotechnika - vnitřní vodovod</t>
  </si>
  <si>
    <t xml:space="preserve">    731 - Ústřední vytápění </t>
  </si>
  <si>
    <t xml:space="preserve">    763 - Konstrukce suché výstavby</t>
  </si>
  <si>
    <t xml:space="preserve">    766 - Konstrukce truhlářské</t>
  </si>
  <si>
    <t xml:space="preserve">    766 - 1 - Konstrukce truhlářské - nábytek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</si>
  <si>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</si>
  <si>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</si>
  <si>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</si>
  <si>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</si>
  <si>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</si>
  <si>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</si>
  <si>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796 - Vybavení rekonstruovaných místností   _x000D_
</t>
  </si>
  <si>
    <t>M - Práce a dodávky M</t>
  </si>
  <si>
    <t xml:space="preserve">    21-M - Elektromontáže</t>
  </si>
  <si>
    <t>HSV</t>
  </si>
  <si>
    <t>Práce a dodávky HSV</t>
  </si>
  <si>
    <t>Svislé a kompletní konstrukce</t>
  </si>
  <si>
    <t>317168112</t>
  </si>
  <si>
    <t>Překlad keramický plochý š 11,5 cm dl 125 cm</t>
  </si>
  <si>
    <t>kus</t>
  </si>
  <si>
    <t>1843658082</t>
  </si>
  <si>
    <t>VV</t>
  </si>
  <si>
    <t>"C1" 2</t>
  </si>
  <si>
    <t>317168113</t>
  </si>
  <si>
    <t>Překlad keramický plochý š 11,5 cm dl 150 cm</t>
  </si>
  <si>
    <t>655905652</t>
  </si>
  <si>
    <t>"C2" 10</t>
  </si>
  <si>
    <t>"C3" 24</t>
  </si>
  <si>
    <t>Součet</t>
  </si>
  <si>
    <t>317168119A</t>
  </si>
  <si>
    <t>Překlad keramický plochý š 11,5 cm dl 300 cm</t>
  </si>
  <si>
    <t>-1398947</t>
  </si>
  <si>
    <t>"C4" 6</t>
  </si>
  <si>
    <t>340239222</t>
  </si>
  <si>
    <t>Zazdívka otvorů pl do 4 m2 v příčkách nebo stěnách z cihel POROTHERM P+D tl 115 mm</t>
  </si>
  <si>
    <t>m2</t>
  </si>
  <si>
    <t>-2061402710</t>
  </si>
  <si>
    <t>P</t>
  </si>
  <si>
    <t>Poznámka k položce:
Dozdívka nad WC.</t>
  </si>
  <si>
    <t>"3.NP" 1,0*1,4*5</t>
  </si>
  <si>
    <t>"4.NP" 1,0*1,4*5</t>
  </si>
  <si>
    <t>342248141</t>
  </si>
  <si>
    <t>Příčky z cihel broušených tl 115 mm pevnosti P10 s lepenými žebry</t>
  </si>
  <si>
    <t>-531650822</t>
  </si>
  <si>
    <t>5,15*2,7*(11+1)</t>
  </si>
  <si>
    <t>4,78*2,7*1</t>
  </si>
  <si>
    <t>2,42*2,7*5</t>
  </si>
  <si>
    <t>44,9*2,7-0,4*2,7*7</t>
  </si>
  <si>
    <t>(9,02+2,84+1,0)*2,7</t>
  </si>
  <si>
    <t>2,84*2,7*4</t>
  </si>
  <si>
    <t>(11,2+3,2)*2,7</t>
  </si>
  <si>
    <t>2,12*2,7</t>
  </si>
  <si>
    <t>(2,0+1,5+1,5+1,0)*2,7</t>
  </si>
  <si>
    <t>-1,1*2,0*12</t>
  </si>
  <si>
    <t>-0,9*2,0*5</t>
  </si>
  <si>
    <t>-2,3*2,0*8</t>
  </si>
  <si>
    <t>-1,1*2,0*5</t>
  </si>
  <si>
    <t>3.NP</t>
  </si>
  <si>
    <t>4.NP</t>
  </si>
  <si>
    <t>34224815A</t>
  </si>
  <si>
    <t>Příplatek k cihelným příčkám za vložení betonové tvárnice tl.115 mm pro uchycení madel</t>
  </si>
  <si>
    <t>-1469261106</t>
  </si>
  <si>
    <t>"3.NP" 60,0*0,25</t>
  </si>
  <si>
    <t>"4.NP" 60,0*0,25</t>
  </si>
  <si>
    <t>342291112</t>
  </si>
  <si>
    <t>Ukotvení příček montážní polyuretanovou pěnou tl příčky přes 100 mm</t>
  </si>
  <si>
    <t>m</t>
  </si>
  <si>
    <t>-555996345</t>
  </si>
  <si>
    <t>5,15*(11+1)</t>
  </si>
  <si>
    <t>4,78*1</t>
  </si>
  <si>
    <t>2,42*5</t>
  </si>
  <si>
    <t>44,9-0,4*7</t>
  </si>
  <si>
    <t>9,02+2,84+1,0</t>
  </si>
  <si>
    <t>2,84*4</t>
  </si>
  <si>
    <t>11,2+3,2</t>
  </si>
  <si>
    <t>2,12</t>
  </si>
  <si>
    <t>2,0+1,5+1,5+1,0</t>
  </si>
  <si>
    <t>8</t>
  </si>
  <si>
    <t>342291121</t>
  </si>
  <si>
    <t>Ukotvení příček k cihelným konstrukcím plochými kotvami</t>
  </si>
  <si>
    <t>963080483</t>
  </si>
  <si>
    <t>"3.NP" 2,7*25</t>
  </si>
  <si>
    <t>"4.NP" 2,7*25</t>
  </si>
  <si>
    <t>9</t>
  </si>
  <si>
    <t>342291131</t>
  </si>
  <si>
    <t>Ukotvení příček k betonovým konstrukcím plochými kotvami</t>
  </si>
  <si>
    <t>-1996787343</t>
  </si>
  <si>
    <t>"3.NP" 2,7*17</t>
  </si>
  <si>
    <t>"4.NP" 2,7*17</t>
  </si>
  <si>
    <t>10</t>
  </si>
  <si>
    <t>342311611</t>
  </si>
  <si>
    <t>Stěny výplňové z betonu tř. C 16/20</t>
  </si>
  <si>
    <t>m3</t>
  </si>
  <si>
    <t>103016254</t>
  </si>
  <si>
    <t>Poznámka k položce:
Obetonování závěsných WC.</t>
  </si>
  <si>
    <t>"3.NP" 0,92*0,2*1,3*5</t>
  </si>
  <si>
    <t>"4.NP" 0,92*0,2*1,3*5</t>
  </si>
  <si>
    <t>11</t>
  </si>
  <si>
    <t>342351101</t>
  </si>
  <si>
    <t>Zřízení bednění stěn výplňových jednostranné</t>
  </si>
  <si>
    <t>-1340129085</t>
  </si>
  <si>
    <t>"3.NP" (0,92+0,2)*1,2*5</t>
  </si>
  <si>
    <t>"4.NP" (0,92+0,2)*1,2*5</t>
  </si>
  <si>
    <t>12</t>
  </si>
  <si>
    <t>342351102</t>
  </si>
  <si>
    <t>Odstranění bednění stěn výplňových jednostranné</t>
  </si>
  <si>
    <t>-1063859172</t>
  </si>
  <si>
    <t>Vodorovné konstrukce</t>
  </si>
  <si>
    <t>13</t>
  </si>
  <si>
    <t>411386611</t>
  </si>
  <si>
    <t>Zabetonování prostupů v instalačních šachtách ze suchých směsí pl do 0,09 m2 ve stropech</t>
  </si>
  <si>
    <t>490244859</t>
  </si>
  <si>
    <t>60+30</t>
  </si>
  <si>
    <t>Úpravy povrchů, podlahy a osazování výplní</t>
  </si>
  <si>
    <t>14</t>
  </si>
  <si>
    <t>629991011</t>
  </si>
  <si>
    <t>Zakrytí výplní otvorů a svislých ploch fólií přilepenou lepící páskou</t>
  </si>
  <si>
    <t>-1665719263</t>
  </si>
  <si>
    <t>1,4*1,6*17</t>
  </si>
  <si>
    <t>1,4*1,3*3</t>
  </si>
  <si>
    <t>0,6*0,9*6</t>
  </si>
  <si>
    <t>2,1*1,6*4</t>
  </si>
  <si>
    <t>1,2*0,9*1</t>
  </si>
  <si>
    <t>1,4*2,2*1</t>
  </si>
  <si>
    <t>1,6*2,0*1</t>
  </si>
  <si>
    <t>631312141</t>
  </si>
  <si>
    <t>Doplnění rýh v dosavadních mazaninách betonem prostým</t>
  </si>
  <si>
    <t>1587074206</t>
  </si>
  <si>
    <t>"po vybouraných příčkách" 1161,54/2,7*0,15*0,1</t>
  </si>
  <si>
    <t>16</t>
  </si>
  <si>
    <t>632450124</t>
  </si>
  <si>
    <t>Vyrovnávací cementový potěr tl do 50 mm ze suchých směsí provedený v pásu</t>
  </si>
  <si>
    <t>-1564631808</t>
  </si>
  <si>
    <t>1,34*0,2*20</t>
  </si>
  <si>
    <t>0,6*0,2*6</t>
  </si>
  <si>
    <t>2,1*0,2*4</t>
  </si>
  <si>
    <t>1,2*0,2*1</t>
  </si>
  <si>
    <t>17</t>
  </si>
  <si>
    <t>63245111R</t>
  </si>
  <si>
    <t>Vyrovnání podkladu samonivelační reprofilační hmotou v tl. do 25 mm vč. penetrace</t>
  </si>
  <si>
    <t>1073151947</t>
  </si>
  <si>
    <t>"P3" 14,1+14,1</t>
  </si>
  <si>
    <t>18</t>
  </si>
  <si>
    <t>63245112R</t>
  </si>
  <si>
    <t>Vyrovnání podkladu samonivelační reprofilační hmotou v tl. do 35 mm vč. penetrace</t>
  </si>
  <si>
    <t>1072314303</t>
  </si>
  <si>
    <t>"P4" 418,5+418,5</t>
  </si>
  <si>
    <t>19</t>
  </si>
  <si>
    <t xml:space="preserve">63543111R_x000D_
</t>
  </si>
  <si>
    <t xml:space="preserve">Vytvoření spádu ve stávající podlaze o sklonu 3% k podlahové vpusti </t>
  </si>
  <si>
    <t>-1536002720</t>
  </si>
  <si>
    <t>Poznámka k položce:
Kompletní provedení vyspádování.</t>
  </si>
  <si>
    <t>"koupelny"  1,1*1,1*(5+5)</t>
  </si>
  <si>
    <t>20</t>
  </si>
  <si>
    <t>642942111</t>
  </si>
  <si>
    <t>Osazování zárubní nebo rámů dveřních kovových do 2,5 m2 na MC</t>
  </si>
  <si>
    <t>-1951355792</t>
  </si>
  <si>
    <t>"Z5" 8+2</t>
  </si>
  <si>
    <t>"Z6" 12+12</t>
  </si>
  <si>
    <t>M</t>
  </si>
  <si>
    <t>553311320</t>
  </si>
  <si>
    <t>ozn.Z/5 - zárubeň ocelová pro běžné zdění 900x1970 mm L/P pro příčku tl.130 mm</t>
  </si>
  <si>
    <t>1549294806</t>
  </si>
  <si>
    <t>"Z5P" 8</t>
  </si>
  <si>
    <t>"Z5L" 2</t>
  </si>
  <si>
    <t>22</t>
  </si>
  <si>
    <t>553311340</t>
  </si>
  <si>
    <t>ozn.Z/6 - zárubeň ocelová pro běžné zdění 1100x1970 mm L/P pro příčku tl.130 mm</t>
  </si>
  <si>
    <t>-1736437653</t>
  </si>
  <si>
    <t>"Z6P" 12</t>
  </si>
  <si>
    <t>"Z6L" 12</t>
  </si>
  <si>
    <t>23</t>
  </si>
  <si>
    <t>642946112</t>
  </si>
  <si>
    <t>Osazování pouzdra posuvných dveří s jednou kapsou pro jedno křídlo šířky do 1200 mm do zděné příčky</t>
  </si>
  <si>
    <t>-317930096</t>
  </si>
  <si>
    <t>15+15</t>
  </si>
  <si>
    <t>24</t>
  </si>
  <si>
    <t>553316150</t>
  </si>
  <si>
    <t>pouzdro stavební STANDARD S700-110 1100 mm</t>
  </si>
  <si>
    <t>-103986942</t>
  </si>
  <si>
    <t>61</t>
  </si>
  <si>
    <t>Úprava povrchů vnitřních</t>
  </si>
  <si>
    <t>25</t>
  </si>
  <si>
    <t>611135101</t>
  </si>
  <si>
    <t>Hrubá výplň rýh ve stropech maltou jakékoli šířky rýhy</t>
  </si>
  <si>
    <t>1590218020</t>
  </si>
  <si>
    <t>Poznámka k položce:
Po vybouraných příčkách.</t>
  </si>
  <si>
    <t>5,18*0,2*(7+2)</t>
  </si>
  <si>
    <t>4,78*0,2*(5+1)</t>
  </si>
  <si>
    <t>(1,0+2,5)*0,2*(7+2)</t>
  </si>
  <si>
    <t>1,0*0,2</t>
  </si>
  <si>
    <t>45,66*0,2-0,4*0,2*9</t>
  </si>
  <si>
    <t>2,87*0,2*5</t>
  </si>
  <si>
    <t>(2,87+2,87+2,32+2,32+1,8)*0,2</t>
  </si>
  <si>
    <t>(9,16+11,88)*0,2</t>
  </si>
  <si>
    <t>(12,57-0,4*3)*0,2</t>
  </si>
  <si>
    <t>0,9*0,2*(4+3)</t>
  </si>
  <si>
    <t>26</t>
  </si>
  <si>
    <t>611131101</t>
  </si>
  <si>
    <t>Cementový postřik vnitřních stropů nanášený celoplošně ručně</t>
  </si>
  <si>
    <t>-633292468</t>
  </si>
  <si>
    <t>"plocha stropu" 432,6</t>
  </si>
  <si>
    <t>"průvlaky" 56,6</t>
  </si>
  <si>
    <t>"podhled" -180,5</t>
  </si>
  <si>
    <t>27</t>
  </si>
  <si>
    <t>611131121</t>
  </si>
  <si>
    <t>Penetrace akrylát-silikonová vnitřních stropů nanášená ručně</t>
  </si>
  <si>
    <t>1938719552</t>
  </si>
  <si>
    <t>28</t>
  </si>
  <si>
    <t>611321141</t>
  </si>
  <si>
    <t>Vápenocementová omítka štuková dvouvrstvá vnitřních stropů rovných nanášená ručně</t>
  </si>
  <si>
    <t>-84445991</t>
  </si>
  <si>
    <t>29</t>
  </si>
  <si>
    <t>612131121</t>
  </si>
  <si>
    <t>Penetrace akrylát-silikonová vnitřních stěn nanášená ručně</t>
  </si>
  <si>
    <t>-258379788</t>
  </si>
  <si>
    <t>"stávající beton. příčky" (4,75*2,6-2,3*2,1)*2*2</t>
  </si>
  <si>
    <t>"stávající beton. příčky" (4,75*2,67-2,3*2,1)*2*2</t>
  </si>
  <si>
    <t>30</t>
  </si>
  <si>
    <t>612135101</t>
  </si>
  <si>
    <t>Hrubá výplň rýh ve stěnách maltou jakékoli šířky rýhy</t>
  </si>
  <si>
    <t>1341279432</t>
  </si>
  <si>
    <t>"3.NP" 2,7*0,2*30</t>
  </si>
  <si>
    <t>"4.NP" 2,7*0,2*30</t>
  </si>
  <si>
    <t>31</t>
  </si>
  <si>
    <t>612131101</t>
  </si>
  <si>
    <t>Cementový postřik vnitřních stěn nanášený celoplošně ručně</t>
  </si>
  <si>
    <t>-756364808</t>
  </si>
  <si>
    <t>368,2+1826,8</t>
  </si>
  <si>
    <t>32</t>
  </si>
  <si>
    <t>612321121</t>
  </si>
  <si>
    <t>Vápenocementová omítka hladká jednovrstvá vnitřních stěn nanášená ručně</t>
  </si>
  <si>
    <t>-1910756448</t>
  </si>
  <si>
    <t>"A221" 10,0*2,6-2,2-2,1+0,9</t>
  </si>
  <si>
    <t>"A225" 10,0*2,6-2,2-2,1+0,9</t>
  </si>
  <si>
    <t>"A229" 10,0*2,6-2,2-2,1+0,9</t>
  </si>
  <si>
    <t>"A233" 10,0*2,6-2,2-2,1+0,9</t>
  </si>
  <si>
    <t>"A237" 10,0*2,6-2,2-2,1+0,9</t>
  </si>
  <si>
    <t>"A243" 9,5*2,6-2,2</t>
  </si>
  <si>
    <t>"A244" 12,9*2,0-1,8</t>
  </si>
  <si>
    <t>"A245" 6,9*2,0-1,8</t>
  </si>
  <si>
    <t>"A246" 7,2*2,0-1,8</t>
  </si>
  <si>
    <t>"4.NP = dtto 3.NP" 184,1</t>
  </si>
  <si>
    <t>33</t>
  </si>
  <si>
    <t>612321141</t>
  </si>
  <si>
    <t>Vápenocementová omítka štuková dvouvrstvá vnitřních stěn nanášená ručně</t>
  </si>
  <si>
    <t>1420335986</t>
  </si>
  <si>
    <t>"A219" 16,6*2,6-2,2*2-2,1+0,9</t>
  </si>
  <si>
    <t>"A220" 9,5*2,6-2,2*3</t>
  </si>
  <si>
    <t>"A222" 16,6*2,6-2,2*2-2,1+0,9</t>
  </si>
  <si>
    <t>"A223" 16,7*2,6-2,2*2-2,1+0,9</t>
  </si>
  <si>
    <t>"A224" 9,5*2,6-2,2*3</t>
  </si>
  <si>
    <t>"A226" 16,5*2,6-2,2*2-2,1+0,9</t>
  </si>
  <si>
    <t>"A227" 17,3*2,6-2,2*2-2,1+0,9</t>
  </si>
  <si>
    <t>"A228" 9,5*2,6-2,2*3</t>
  </si>
  <si>
    <t>"A230" 16,5*2,6-2,2*2-2,1+0,9</t>
  </si>
  <si>
    <t>"A231" 16,5*2,6-2,2*2-2,1+0,9</t>
  </si>
  <si>
    <t>"A232" 9,6*2,6-2,2*3</t>
  </si>
  <si>
    <t>"A234" 16,3*2,6-2,2*2-2,1+0,9</t>
  </si>
  <si>
    <t>"A235" 16,3*2,6-2,2*2-2,1+0,9</t>
  </si>
  <si>
    <t>"A236" 9,6*2,6-2,2*3</t>
  </si>
  <si>
    <t>"A238" 16,3*2,6-2,2*2-2,1+0,9</t>
  </si>
  <si>
    <t>"A239" 29,6*2,6-2,2*2-2,2+0,8-(3,4+1,1)*2</t>
  </si>
  <si>
    <t>"A240" 15,3*2,6-2,0</t>
  </si>
  <si>
    <t>"A241 - stávající" 0</t>
  </si>
  <si>
    <t>"A242" 12,9*2,6-2,2</t>
  </si>
  <si>
    <t>"A244" 12,9*0,6</t>
  </si>
  <si>
    <t>"A245" 6,9*0,6</t>
  </si>
  <si>
    <t>"A246" 7,2*0,6</t>
  </si>
  <si>
    <t>"A247" 62,1*2,6-2,2*9-1,8*2-1,6</t>
  </si>
  <si>
    <t>"A248" 22,9*2,6-(3,3+1,1)*2</t>
  </si>
  <si>
    <t>"A249" 11,5*2,6-1,7+0,8-1,8</t>
  </si>
  <si>
    <t>"A250" 17,6*2,6-(1,7+0,8)*2-1,8</t>
  </si>
  <si>
    <t>"A251" 22,3*2,6-2,2*2-1,8*2-3,0</t>
  </si>
  <si>
    <t>"4.NP = dtto 3.NP" 913,4</t>
  </si>
  <si>
    <t>34</t>
  </si>
  <si>
    <t>612341121</t>
  </si>
  <si>
    <t>Sádrová nebo vápenosádrová omítka hladká jednovrstvá vnitřních stěn nanášená ručně</t>
  </si>
  <si>
    <t>1883383235</t>
  </si>
  <si>
    <t>"4.NP = dtto 3.NP" 135,5</t>
  </si>
  <si>
    <t>35</t>
  </si>
  <si>
    <t>61234521R</t>
  </si>
  <si>
    <t xml:space="preserve">Příplatek k vnitřní omítce zdiva vápenocementové za zabudované omítníky a rohovníky </t>
  </si>
  <si>
    <t>-143228715</t>
  </si>
  <si>
    <t>1826,8+271,0</t>
  </si>
  <si>
    <t>36</t>
  </si>
  <si>
    <t>612142001</t>
  </si>
  <si>
    <t>Potažení vnitřních stěn sklovláknitým pletivem vtlačeným do tenkovrstvé hmoty</t>
  </si>
  <si>
    <t>1637784566</t>
  </si>
  <si>
    <t>"spoje rozdílných materiálů" 1826,8*0,15</t>
  </si>
  <si>
    <t>Ostatní konstrukce a práce, bourání</t>
  </si>
  <si>
    <t>37</t>
  </si>
  <si>
    <t>949101111</t>
  </si>
  <si>
    <t>Lešení pomocné pro objekty pozemních staveb s lešeňovou podlahou v do 1,9 m zatížení do 150 kg/m2</t>
  </si>
  <si>
    <t>1000388139</t>
  </si>
  <si>
    <t>"2.NP" 432,6*0,3</t>
  </si>
  <si>
    <t>"3.NP" 432,6</t>
  </si>
  <si>
    <t>"4.NP" 432,6</t>
  </si>
  <si>
    <t>38</t>
  </si>
  <si>
    <t>952901111</t>
  </si>
  <si>
    <t>Vyčištění budov bytové a občanské výstavby při výšce podlaží do 4 m</t>
  </si>
  <si>
    <t>378980176</t>
  </si>
  <si>
    <t>"2.NP" 450,0*0,3</t>
  </si>
  <si>
    <t>"3.NP" 450,0</t>
  </si>
  <si>
    <t>"4.NP" 450,0</t>
  </si>
  <si>
    <t>"ostatní prostory" 250,0</t>
  </si>
  <si>
    <t>39</t>
  </si>
  <si>
    <t>953943113</t>
  </si>
  <si>
    <t>Osazování výrobků do 15 kg/kus do vysekaných kapes zdiva bez jejich dodání</t>
  </si>
  <si>
    <t>-1469866122</t>
  </si>
  <si>
    <t>40</t>
  </si>
  <si>
    <t>449323110</t>
  </si>
  <si>
    <t>přístroj hasicí ruční vodní 9 LE</t>
  </si>
  <si>
    <t>-13534278</t>
  </si>
  <si>
    <t>41</t>
  </si>
  <si>
    <t>953961113</t>
  </si>
  <si>
    <t>Kotvy chemickým tmelem M 12 hl 110 mm do betonu, ŽB nebo kamene s vyvrtáním otvoru</t>
  </si>
  <si>
    <t>1110129268</t>
  </si>
  <si>
    <t>"pro Z/7" 4*10</t>
  </si>
  <si>
    <t>42</t>
  </si>
  <si>
    <t>953965121</t>
  </si>
  <si>
    <t>Kotevní šroub pro chemické kotvy M 12 dl 160 mm</t>
  </si>
  <si>
    <t>752732045</t>
  </si>
  <si>
    <t>43</t>
  </si>
  <si>
    <t>98862121A</t>
  </si>
  <si>
    <t xml:space="preserve">Oddělení stavby prachotěsnými příčkami od stávajícího provozu </t>
  </si>
  <si>
    <t>1926422853</t>
  </si>
  <si>
    <t>44</t>
  </si>
  <si>
    <t>HZS1302</t>
  </si>
  <si>
    <t>Hodinová zúčtovací sazba zedník specialista</t>
  </si>
  <si>
    <t>hod</t>
  </si>
  <si>
    <t>512</t>
  </si>
  <si>
    <t>-1831773287</t>
  </si>
  <si>
    <t>"přípomoce pro PSV" 200,0</t>
  </si>
  <si>
    <t>96</t>
  </si>
  <si>
    <t>Bourání konstrukcí</t>
  </si>
  <si>
    <t>45</t>
  </si>
  <si>
    <t>962031132</t>
  </si>
  <si>
    <t>Bourání příček z cihel pálených na MVC tl do 100 mm</t>
  </si>
  <si>
    <t>-753173606</t>
  </si>
  <si>
    <t>Poznámka k položce:
Vybourání vč. omítky, dveří a keramických obkladů.</t>
  </si>
  <si>
    <t>5,18*2,7*(7+2)</t>
  </si>
  <si>
    <t>4,78*2,7*(5+1)</t>
  </si>
  <si>
    <t>(1,0+2,5)*2,7*(7+2)</t>
  </si>
  <si>
    <t>1,0*2,7</t>
  </si>
  <si>
    <t>45,66*2,7-0,4*2,7*9</t>
  </si>
  <si>
    <t>2,87*2,7*5</t>
  </si>
  <si>
    <t>(2,87+2,87+2,32+2,32+1,8)*2,7</t>
  </si>
  <si>
    <t>(9,16+11,88)*2,7</t>
  </si>
  <si>
    <t>(12,57-0,4*3)*2,7</t>
  </si>
  <si>
    <t>0,9*2,7*(4+3)</t>
  </si>
  <si>
    <t>46</t>
  </si>
  <si>
    <t>962051115</t>
  </si>
  <si>
    <t>Bourání příček ze ŽB tl do 100 mm</t>
  </si>
  <si>
    <t>1946258046</t>
  </si>
  <si>
    <t>"otvor pro pouzdro 3.NP" 2,4*2,1*2</t>
  </si>
  <si>
    <t>"otvor pro pouzdro 4.NP" 2,4*2,1*2</t>
  </si>
  <si>
    <t>47</t>
  </si>
  <si>
    <t>965042221</t>
  </si>
  <si>
    <t>Bourání podkladů pod dlažby nebo mazanin betonových nebo z litého asfaltu tl přes 100 mm pl do 1 m2</t>
  </si>
  <si>
    <t>-329191948</t>
  </si>
  <si>
    <t>Poznámka k položce:
Spád v koupelnách.</t>
  </si>
  <si>
    <t>"3.NP" 0,9*0,9*0,1*5</t>
  </si>
  <si>
    <t>"4.NP" 0,9*0,9*0,1*5</t>
  </si>
  <si>
    <t>48</t>
  </si>
  <si>
    <t>965045113</t>
  </si>
  <si>
    <t>Bourání potěrů cementových nebo pískocementových tl do 50 mm pl přes 4 m2</t>
  </si>
  <si>
    <t>-2041895631</t>
  </si>
  <si>
    <t xml:space="preserve">"3.NP" 431,0 </t>
  </si>
  <si>
    <t xml:space="preserve">"4.NP" 431,0 </t>
  </si>
  <si>
    <t>49</t>
  </si>
  <si>
    <t>965081213</t>
  </si>
  <si>
    <t>Bourání podlah z dlaždic keramických nebo xylolitových tl do 10 mm plochy přes 1 m2</t>
  </si>
  <si>
    <t>-1012476332</t>
  </si>
  <si>
    <t>"3.NP" 56,7</t>
  </si>
  <si>
    <t>"4.NP" 56,7</t>
  </si>
  <si>
    <t>50</t>
  </si>
  <si>
    <t>965081332</t>
  </si>
  <si>
    <t>Bourání podlah parapetů betonových, teracových nebo čedičových tl do 30 mm plochy do 1 m2</t>
  </si>
  <si>
    <t>-772975096</t>
  </si>
  <si>
    <t>51</t>
  </si>
  <si>
    <t>969011121</t>
  </si>
  <si>
    <t>Vybourání kovových madel</t>
  </si>
  <si>
    <t>2022612155</t>
  </si>
  <si>
    <t>"3.NP" 64,8</t>
  </si>
  <si>
    <t>"4.NP" 64,8</t>
  </si>
  <si>
    <t>52</t>
  </si>
  <si>
    <t>974042554</t>
  </si>
  <si>
    <t>Vysekání rýh v dlažbě betonové nebo jiné monolitické hl do 100 mm š do 150 mm</t>
  </si>
  <si>
    <t>1832763644</t>
  </si>
  <si>
    <t>Poznámka k položce:
Pro nové příčky.</t>
  </si>
  <si>
    <t>53</t>
  </si>
  <si>
    <t>974042555</t>
  </si>
  <si>
    <t>Vysekání rýh v dlažbě betonové nebo jiné monolitické hl do 100 mm š do 200 mm</t>
  </si>
  <si>
    <t>-1519339099</t>
  </si>
  <si>
    <t>"3.NP" 0,92*5</t>
  </si>
  <si>
    <t>"4.NP" 0,92*5</t>
  </si>
  <si>
    <t>54</t>
  </si>
  <si>
    <t>977151118</t>
  </si>
  <si>
    <t>Jádrové vrty diamantovými korunkami do D 100 mm do stavebních materiálů</t>
  </si>
  <si>
    <t>-1319352131</t>
  </si>
  <si>
    <t>60*0,38</t>
  </si>
  <si>
    <t>55</t>
  </si>
  <si>
    <t>977151123</t>
  </si>
  <si>
    <t>Jádrové vrty diamantovými korunkami do D 150 mm do stavebních materiálů</t>
  </si>
  <si>
    <t>-49392381</t>
  </si>
  <si>
    <t>30*0,38</t>
  </si>
  <si>
    <t>56</t>
  </si>
  <si>
    <t>977211111</t>
  </si>
  <si>
    <t>Řezání ŽB kcí hl do 200 mm stěnovou pilou do průměru výztuže 16 mm</t>
  </si>
  <si>
    <t>1895811908</t>
  </si>
  <si>
    <t>"otvor pro pouzdro 3.NP" (2,1+2,4+2,1)*2</t>
  </si>
  <si>
    <t>"otvor pro pouzdro 4.NP" (2,1+2,4+2,1)*2</t>
  </si>
  <si>
    <t>57</t>
  </si>
  <si>
    <t>977311112</t>
  </si>
  <si>
    <t>Řezání stávajících betonových mazanin nevyztužených hl do 100 mm</t>
  </si>
  <si>
    <t>-1019114627</t>
  </si>
  <si>
    <t>"bourání podlahy v koupelnách" (0,9+0,9)*2*5</t>
  </si>
  <si>
    <t>"nové příčky" 167,52*2</t>
  </si>
  <si>
    <t>58</t>
  </si>
  <si>
    <t>978011191</t>
  </si>
  <si>
    <t>Otlučení vnitřní vápenné nebo vápenocementové omítky stropů v rozsahu do 100 %</t>
  </si>
  <si>
    <t>760506217</t>
  </si>
  <si>
    <t xml:space="preserve">"celková plocha" 431,0 </t>
  </si>
  <si>
    <t>"průvlaky" (44,82+11,73)*0,5*2</t>
  </si>
  <si>
    <t>"nové podhledy" -180,5</t>
  </si>
  <si>
    <t>59</t>
  </si>
  <si>
    <t>978013191</t>
  </si>
  <si>
    <t>Otlučení vnitřní vápenné nebo vápenocementové omítky stěn v rozsahu do 100 %</t>
  </si>
  <si>
    <t>369494814</t>
  </si>
  <si>
    <t>(44,82+12,38+3,0)*2*2,7</t>
  </si>
  <si>
    <t>(0,4+0,4)*2*2,17*8</t>
  </si>
  <si>
    <t>-1,34*1,6*17+0,9*17</t>
  </si>
  <si>
    <t>-1,34*1,3*3+0,8*3</t>
  </si>
  <si>
    <t>-2,09*1,6*4+1,05*4</t>
  </si>
  <si>
    <t>-0,6*0,89*6+0,5*6</t>
  </si>
  <si>
    <t>-1,2*0,89+0,6</t>
  </si>
  <si>
    <t>-1,33*2,18+1,15</t>
  </si>
  <si>
    <t>-1,55*2,0</t>
  </si>
  <si>
    <t>"beton. příčky" 4,78*2,7*2*2</t>
  </si>
  <si>
    <t>60</t>
  </si>
  <si>
    <t>978059541</t>
  </si>
  <si>
    <t>Odsekání a odebrání obkladů stěn z vnitřních obkládaček plochy přes 1 m2</t>
  </si>
  <si>
    <t>-177348768</t>
  </si>
  <si>
    <t>"A240+A241" (5,76+2,87)*1,5</t>
  </si>
  <si>
    <t>"A243" 2,79*1,5</t>
  </si>
  <si>
    <t>"A244" 3,3*2,0</t>
  </si>
  <si>
    <t>"A246" 3,1*0,5</t>
  </si>
  <si>
    <t>"A340+A341" (5,76+2,87)*1,5</t>
  </si>
  <si>
    <t>"A343" 2,79*1,5</t>
  </si>
  <si>
    <t>"A344" 3,3*2,0</t>
  </si>
  <si>
    <t>"A346" 3,1*0,5</t>
  </si>
  <si>
    <t>HZS1292</t>
  </si>
  <si>
    <t>Hodinová zúčtovací sazba stavební dělník</t>
  </si>
  <si>
    <t>1824823142</t>
  </si>
  <si>
    <t>"drobné bourací práce" 65,0</t>
  </si>
  <si>
    <t>997</t>
  </si>
  <si>
    <t>Přesun sutě</t>
  </si>
  <si>
    <t>62</t>
  </si>
  <si>
    <t>997013154</t>
  </si>
  <si>
    <t>Vnitrostaveništní doprava suti a vybouraných hmot pro budovy v do 15 m s omezením mechanizace</t>
  </si>
  <si>
    <t>t</t>
  </si>
  <si>
    <t>993110505</t>
  </si>
  <si>
    <t>63</t>
  </si>
  <si>
    <t>997013501</t>
  </si>
  <si>
    <t>Odvoz suti a vybouraných hmot na skládku nebo meziskládku do 1 km se složením</t>
  </si>
  <si>
    <t>1117009159</t>
  </si>
  <si>
    <t>64</t>
  </si>
  <si>
    <t>997013509</t>
  </si>
  <si>
    <t>Příplatek k odvozu suti a vybouraných hmot na skládku ZKD 1 km přes 1 km</t>
  </si>
  <si>
    <t>467382724</t>
  </si>
  <si>
    <t>329,157*9</t>
  </si>
  <si>
    <t>65</t>
  </si>
  <si>
    <t>997013800</t>
  </si>
  <si>
    <t>Poplatek za uložení stavebního odpadu na skládce - suť (skládkovné)</t>
  </si>
  <si>
    <t>799512002</t>
  </si>
  <si>
    <t>329,157*0,7</t>
  </si>
  <si>
    <t>66</t>
  </si>
  <si>
    <t>997013831</t>
  </si>
  <si>
    <t>Poplatek za uložení stavebního směsného odpadu na skládce (skládkovné)</t>
  </si>
  <si>
    <t>1577842477</t>
  </si>
  <si>
    <t>329,157*0,3</t>
  </si>
  <si>
    <t>998</t>
  </si>
  <si>
    <t>Přesun hmot</t>
  </si>
  <si>
    <t>67</t>
  </si>
  <si>
    <t>998017003</t>
  </si>
  <si>
    <t>Přesun hmot s omezením mechanizace pro budovy v do 24 m</t>
  </si>
  <si>
    <t>1506583332</t>
  </si>
  <si>
    <t>PSV</t>
  </si>
  <si>
    <t>Práce a dodávky PSV</t>
  </si>
  <si>
    <t>711</t>
  </si>
  <si>
    <t>Izolace proti vodě, vlhkosti a plynům</t>
  </si>
  <si>
    <t>68</t>
  </si>
  <si>
    <t>711111001</t>
  </si>
  <si>
    <t>Provedení izolace proti zemní vlhkosti vodorovné za studena nátěrem penetračním</t>
  </si>
  <si>
    <t>-142801934</t>
  </si>
  <si>
    <t>"3.NP" 1,0*5</t>
  </si>
  <si>
    <t>"4.NP" 1,0*5</t>
  </si>
  <si>
    <t>69</t>
  </si>
  <si>
    <t>111631500</t>
  </si>
  <si>
    <t>lak asfaltový ALP/9 (MJ t) bal 9 kg</t>
  </si>
  <si>
    <t>1509941883</t>
  </si>
  <si>
    <t>Poznámka k položce:
Vyspravení stávající izolace v koupelnách.</t>
  </si>
  <si>
    <t>10*0,0003 'Přepočtené koeficientem množství</t>
  </si>
  <si>
    <t>70</t>
  </si>
  <si>
    <t>711141559</t>
  </si>
  <si>
    <t>Provedení izolace proti zemní vlhkosti pásy přitavením vodorovné NAIP</t>
  </si>
  <si>
    <t>847191716</t>
  </si>
  <si>
    <t>71</t>
  </si>
  <si>
    <t>628522541</t>
  </si>
  <si>
    <t xml:space="preserve">pás asfaltovaný modifikovaný SBS </t>
  </si>
  <si>
    <t>1253469532</t>
  </si>
  <si>
    <t>10*1,15 'Přepočtené koeficientem množství</t>
  </si>
  <si>
    <t>72</t>
  </si>
  <si>
    <t>998711103</t>
  </si>
  <si>
    <t>Přesun hmot tonážní pro izolace proti vodě, vlhkosti a plynům v objektech výšky do 24 m</t>
  </si>
  <si>
    <t>-1583231392</t>
  </si>
  <si>
    <t>73</t>
  </si>
  <si>
    <t>998711192</t>
  </si>
  <si>
    <t>Příplatek k přesunu hmot tonážní 711 za zvětšený přesun do 100 m</t>
  </si>
  <si>
    <t>1985163768</t>
  </si>
  <si>
    <t>712</t>
  </si>
  <si>
    <t>Povlakové krytiny</t>
  </si>
  <si>
    <t>74</t>
  </si>
  <si>
    <t>71284121A</t>
  </si>
  <si>
    <t>Oprava střešní krytiny po výstupu odvětrání kanalizace a výměně střešních vpustí</t>
  </si>
  <si>
    <t>1295059117</t>
  </si>
  <si>
    <t>75</t>
  </si>
  <si>
    <t>998712103</t>
  </si>
  <si>
    <t>Přesun hmot tonážní tonážní pro krytiny povlakové v objektech v do 24 m</t>
  </si>
  <si>
    <t>-81810861</t>
  </si>
  <si>
    <t>76</t>
  </si>
  <si>
    <t>998712192</t>
  </si>
  <si>
    <t>Příplatek k přesunu hmot tonážní 712 za zvětšený přesun do 100 m</t>
  </si>
  <si>
    <t>-242604382</t>
  </si>
  <si>
    <t>721</t>
  </si>
  <si>
    <t>Zdravotechnika - vnitřní kanalizace</t>
  </si>
  <si>
    <t>77</t>
  </si>
  <si>
    <t>721000001</t>
  </si>
  <si>
    <t>Zdravotní technika - vnitřní kanalizace /viz. samostatný rozpočet - zadání/</t>
  </si>
  <si>
    <t>1838573512</t>
  </si>
  <si>
    <t>722</t>
  </si>
  <si>
    <t>Zdravotechnika - vnitřní vodovod</t>
  </si>
  <si>
    <t>78</t>
  </si>
  <si>
    <t>722000001</t>
  </si>
  <si>
    <t>Zdravotní technika - vnitřní vodovod a zařizovací předměty /viz. samostatný rozpočet - zadání/</t>
  </si>
  <si>
    <t>-1481833763</t>
  </si>
  <si>
    <t>731</t>
  </si>
  <si>
    <t xml:space="preserve">Ústřední vytápění </t>
  </si>
  <si>
    <t>79</t>
  </si>
  <si>
    <t>731000001</t>
  </si>
  <si>
    <t>Ústřední vytápění /viz. samostatný rozpočet - zadání/</t>
  </si>
  <si>
    <t>1213448195</t>
  </si>
  <si>
    <t>763</t>
  </si>
  <si>
    <t>Konstrukce suché výstavby</t>
  </si>
  <si>
    <t>80</t>
  </si>
  <si>
    <t>76312123A</t>
  </si>
  <si>
    <t xml:space="preserve">SDK stěna předsazená - obklad pouzdra posuvných dveří_x000D_
</t>
  </si>
  <si>
    <t>1047531090</t>
  </si>
  <si>
    <t>Poznámka k položce:
Obklad až ke stropu.</t>
  </si>
  <si>
    <t>"3.NP"  (2,45*2,6-1,1*2,0)*15*2</t>
  </si>
  <si>
    <t>"4.NP"  (2,45*2,6-1,1*2,0)*15*2</t>
  </si>
  <si>
    <t>81</t>
  </si>
  <si>
    <t>763131831</t>
  </si>
  <si>
    <t>Demontáž SDK podhledu s jednovrstvou nosnou kcí z ocelových profilů opláštění jednoduché</t>
  </si>
  <si>
    <t>1082075992</t>
  </si>
  <si>
    <t>Poznámka k položce:
Zákryty stoupaček pod stropem.</t>
  </si>
  <si>
    <t>(0,6+0,6)*(4,55+1,15)*3</t>
  </si>
  <si>
    <t>(0,6+0,6)*(4,55+6,3)</t>
  </si>
  <si>
    <t>(0,6+0,6)*(4,55+3,1)</t>
  </si>
  <si>
    <t>(0,6+0,6+0,6)*2,6+0,4</t>
  </si>
  <si>
    <t>(0,7+0,7+0,7)*0,6+0,5</t>
  </si>
  <si>
    <t>(1,34+0,6)*1,7</t>
  </si>
  <si>
    <t>"ostatní" 8,0</t>
  </si>
  <si>
    <t>Součet - 2.NP</t>
  </si>
  <si>
    <t>82</t>
  </si>
  <si>
    <t>763135812</t>
  </si>
  <si>
    <t xml:space="preserve">Demontáž podhledu sádrokartonového (minerálního) kazetového na roštu </t>
  </si>
  <si>
    <t>-1155537290</t>
  </si>
  <si>
    <t>"3.NP" 15,7+82,0</t>
  </si>
  <si>
    <t>"4.NP" 15,7+82,0</t>
  </si>
  <si>
    <t>83</t>
  </si>
  <si>
    <t>763135102</t>
  </si>
  <si>
    <t>Montáž SDK kazetového podhledu z kazet 600x600 mm na zavěšenou nosnou konstrukci</t>
  </si>
  <si>
    <t>-96458927</t>
  </si>
  <si>
    <t>(4,8+1,2)*0,6*3</t>
  </si>
  <si>
    <t>(4,8+6,6)*0,6*1</t>
  </si>
  <si>
    <t>(4,8+3,6)*0,6</t>
  </si>
  <si>
    <t>2,6*0,6</t>
  </si>
  <si>
    <t>1,2*1,2</t>
  </si>
  <si>
    <t>1,8*1,8</t>
  </si>
  <si>
    <t>"ostatní" 10,0</t>
  </si>
  <si>
    <t>2.NP</t>
  </si>
  <si>
    <t>180,5</t>
  </si>
  <si>
    <t>84</t>
  </si>
  <si>
    <t>590305715</t>
  </si>
  <si>
    <t>podhled kazetový 600 x 600 mm - dle ostatních pater</t>
  </si>
  <si>
    <t>-1522322953</t>
  </si>
  <si>
    <t>399,92*1,05 'Přepočtené koeficientem množství</t>
  </si>
  <si>
    <t>85</t>
  </si>
  <si>
    <t>76313176A</t>
  </si>
  <si>
    <t>Příplatek k SDK podhledu za doplnění nového podhledu do stávajícího v 2.NP</t>
  </si>
  <si>
    <t>-398950908</t>
  </si>
  <si>
    <t>"ostatní" 5,0</t>
  </si>
  <si>
    <t>86</t>
  </si>
  <si>
    <t>763164531</t>
  </si>
  <si>
    <t>SDK obklad kovových kcí tvaru L š do 0,8 m desky 1xA 12,5</t>
  </si>
  <si>
    <t>530187414</t>
  </si>
  <si>
    <t>"3.NP" 2,6*17</t>
  </si>
  <si>
    <t>"4.NP" 2,6*17</t>
  </si>
  <si>
    <t>87</t>
  </si>
  <si>
    <t>763164541</t>
  </si>
  <si>
    <t>SDK obklad kovových kcí tvaru L š do 0,8 m desky 1xH2 12,5</t>
  </si>
  <si>
    <t>-239006835</t>
  </si>
  <si>
    <t>"3.NP" 2,6*1</t>
  </si>
  <si>
    <t>"4.NP" 2,6*1</t>
  </si>
  <si>
    <t>88</t>
  </si>
  <si>
    <t>763164551</t>
  </si>
  <si>
    <t>SDK obklad kovových kcí tvaru L š přes 0,8 m desky 1xA 12,5</t>
  </si>
  <si>
    <t>1931218768</t>
  </si>
  <si>
    <t>1,2*2,6*2</t>
  </si>
  <si>
    <t>2,4*2,6*1</t>
  </si>
  <si>
    <t>1,3*2,6*1</t>
  </si>
  <si>
    <t>1,0*2,6*3</t>
  </si>
  <si>
    <t>89</t>
  </si>
  <si>
    <t>763164631</t>
  </si>
  <si>
    <t>SDK obklad kovových kcí tvaru U š do 1,2 m desky 1xA 12,5</t>
  </si>
  <si>
    <t>1927636257</t>
  </si>
  <si>
    <t>"3.NP" 2,6*4</t>
  </si>
  <si>
    <t>"4.NP" 2,6*4</t>
  </si>
  <si>
    <t>"hydranty" 2,6*2</t>
  </si>
  <si>
    <t>90</t>
  </si>
  <si>
    <t>763164651</t>
  </si>
  <si>
    <t>SDK obklad kovových kcí tvaru U š přes 1,2 m desky 1xA 12,5</t>
  </si>
  <si>
    <t>216127088</t>
  </si>
  <si>
    <t>"3.NP" 2,6*1,8</t>
  </si>
  <si>
    <t>"4.NP" 2,6*1,8</t>
  </si>
  <si>
    <t>91</t>
  </si>
  <si>
    <t>763172312</t>
  </si>
  <si>
    <t>Montáž revizních dvířek SDK kcí vel. do 300x300 mm</t>
  </si>
  <si>
    <t>-119550254</t>
  </si>
  <si>
    <t>"ozn.O/17" 27+27</t>
  </si>
  <si>
    <t>92</t>
  </si>
  <si>
    <t>59030-O17</t>
  </si>
  <si>
    <t>ozn.O/17 - dvířka revizní 250 x 250 mm</t>
  </si>
  <si>
    <t>2136512771</t>
  </si>
  <si>
    <t>93</t>
  </si>
  <si>
    <t>998763303</t>
  </si>
  <si>
    <t>Přesun hmot tonážní pro sádrokartonové konstrukce v objektech v do 24 m</t>
  </si>
  <si>
    <t>1670425703</t>
  </si>
  <si>
    <t>94</t>
  </si>
  <si>
    <t>998763391</t>
  </si>
  <si>
    <t>Příplatek k přesunu hmot tonážní 763 SDK za zvětšený přesun do 100 m</t>
  </si>
  <si>
    <t>-2098178962</t>
  </si>
  <si>
    <t>766</t>
  </si>
  <si>
    <t>Konstrukce truhlářské</t>
  </si>
  <si>
    <t>95</t>
  </si>
  <si>
    <t>76611-071</t>
  </si>
  <si>
    <t>ozn.71 - Repase stávajících vstupních dveří do oddělení vel.1550x1970 mm, požární odolnost EI 30</t>
  </si>
  <si>
    <t>993102927</t>
  </si>
  <si>
    <t>Poznámka k položce:
Nové kování, nátěr, opěnění protipožárním utěsněním, napojení u stropu vybourat, osekat nevhodný heraklit, vložit tvrzenou fasádní vatu a přestěrkovat sádrou.</t>
  </si>
  <si>
    <t>766122410</t>
  </si>
  <si>
    <t xml:space="preserve">Montáž stěn polozasklených v do 2,75 m </t>
  </si>
  <si>
    <t>-1471476726</t>
  </si>
  <si>
    <t xml:space="preserve">"ozn.T/11" 2,66*2,84*2 </t>
  </si>
  <si>
    <t>97</t>
  </si>
  <si>
    <t>61100-T11</t>
  </si>
  <si>
    <t xml:space="preserve">ozn.T/11 - dělící shrnovací dřevěná stěna s čirým sklem vel. 2840x2660 mm   </t>
  </si>
  <si>
    <t>-676953895</t>
  </si>
  <si>
    <t>98</t>
  </si>
  <si>
    <t>766211200</t>
  </si>
  <si>
    <t>Montáž madel dřevených průběžných</t>
  </si>
  <si>
    <t>1107915128</t>
  </si>
  <si>
    <t>"ozn.O/16" 59,0+59,0</t>
  </si>
  <si>
    <t>99</t>
  </si>
  <si>
    <t>61100-O16</t>
  </si>
  <si>
    <t xml:space="preserve">ozn.O/16 - dřevěná madla na chodbách průměr 50 mm včetně úchytů a povrchové úpravy_x000D_
</t>
  </si>
  <si>
    <t>-185973837</t>
  </si>
  <si>
    <t>100</t>
  </si>
  <si>
    <t>766611-01</t>
  </si>
  <si>
    <t xml:space="preserve">Systém generálního klíče dodávka a montáž_x000D_
</t>
  </si>
  <si>
    <t>1629795212</t>
  </si>
  <si>
    <t xml:space="preserve">Poznámka k položce:
Měrná jednotka = počet dveří
</t>
  </si>
  <si>
    <t>"3.NP" 17</t>
  </si>
  <si>
    <t>"4.NP" 17</t>
  </si>
  <si>
    <t>101</t>
  </si>
  <si>
    <t>766660002</t>
  </si>
  <si>
    <t>Montáž dveřních křídel otvíravých 1křídlových š přes 0,8 m do ocelové zárubně</t>
  </si>
  <si>
    <t>-1729666505</t>
  </si>
  <si>
    <t>"ozn.54" 12+12</t>
  </si>
  <si>
    <t>"ozn.55" 5+5</t>
  </si>
  <si>
    <t>102</t>
  </si>
  <si>
    <t>61100-054</t>
  </si>
  <si>
    <t>ozn.54 - dveře dřevěné plné hladké 1100x1970 mm, včetně kování a finálního nátěru dle PD</t>
  </si>
  <si>
    <t>1374513185</t>
  </si>
  <si>
    <t>"L" 6+6</t>
  </si>
  <si>
    <t>"P" 6+6</t>
  </si>
  <si>
    <t>103</t>
  </si>
  <si>
    <t>61100-055</t>
  </si>
  <si>
    <t>ozn.55 - dveře dřevěné plné hladké 900x1970 mm, včetně kování a finálního nátěru dle PD</t>
  </si>
  <si>
    <t>1702655359</t>
  </si>
  <si>
    <t>"L" 1+1</t>
  </si>
  <si>
    <t>"P" 4+4</t>
  </si>
  <si>
    <t>104</t>
  </si>
  <si>
    <t>766660312</t>
  </si>
  <si>
    <t>Montáž posuvných dveří jednokřídlových průchozí šířky do 1200 mm do pouzdra s jednou kapsou</t>
  </si>
  <si>
    <t>-1580783099</t>
  </si>
  <si>
    <t>"ozn.75" 20</t>
  </si>
  <si>
    <t>"ozn.77" 10</t>
  </si>
  <si>
    <t>105</t>
  </si>
  <si>
    <t>61100-075</t>
  </si>
  <si>
    <t>ozn.75 - dveře dřevěné posuvné 1100x1970 mm, včetně kování a finálního nátěru dle PD</t>
  </si>
  <si>
    <t>1724471160</t>
  </si>
  <si>
    <t>10+10</t>
  </si>
  <si>
    <t>106</t>
  </si>
  <si>
    <t>61100-077</t>
  </si>
  <si>
    <t>ozn.77 - dveře dřevěné posuvné provedení do vlhka 1100x1970 mm, včetně kování a finálního nátěru dle PD</t>
  </si>
  <si>
    <t>428887091</t>
  </si>
  <si>
    <t>5+5</t>
  </si>
  <si>
    <t>107</t>
  </si>
  <si>
    <t>766682111</t>
  </si>
  <si>
    <t>Montáž zárubní obložkových pro dveře jednokřídlové tl stěny do 170 mm</t>
  </si>
  <si>
    <t>1569841687</t>
  </si>
  <si>
    <t>16+4</t>
  </si>
  <si>
    <t>108</t>
  </si>
  <si>
    <t>61182-0T5</t>
  </si>
  <si>
    <t xml:space="preserve">ozn.T5 - zárubeň obložková atyp pro dveře 1křídlové k posuvným dveřím do zděné příčky tl.130 mm - dveře š 1100 mm, nátěr bílý_x000D_
</t>
  </si>
  <si>
    <t>757311705</t>
  </si>
  <si>
    <t>Poznámka k položce:
Symetrické.</t>
  </si>
  <si>
    <t>109</t>
  </si>
  <si>
    <t>61182-0T6</t>
  </si>
  <si>
    <t xml:space="preserve">ozn.T6 - zárubeň obložková atyp pro dveře 1křídlové k posuvným dveřím do zděné příčky tl.100 mm - dveře š 1100 mm, nátěr bílý_x000D_
</t>
  </si>
  <si>
    <t>-468208552</t>
  </si>
  <si>
    <t>110</t>
  </si>
  <si>
    <t>766682112</t>
  </si>
  <si>
    <t>Montáž zárubní obložkových pro dveře jednokřídlové tl stěny do 350 mm</t>
  </si>
  <si>
    <t>765178967</t>
  </si>
  <si>
    <t>111</t>
  </si>
  <si>
    <t>61182-0T7</t>
  </si>
  <si>
    <t xml:space="preserve">ozn.T7 - zárubeň obložková atyp pro dveře 1křídlové k posuvným dveřím do složené příčky tl.230 mm - dveře š 1100 mm, nátěr bílý_x000D_
</t>
  </si>
  <si>
    <t>664093797</t>
  </si>
  <si>
    <t>Poznámka k položce:
Asymetrické.</t>
  </si>
  <si>
    <t>112</t>
  </si>
  <si>
    <t>766691914</t>
  </si>
  <si>
    <t>Vyvěšení nebo zavěšení dřevěných křídel dveří pl do 2 m2</t>
  </si>
  <si>
    <t>1298846726</t>
  </si>
  <si>
    <t>Poznámka k položce:
Pro nátěr dveří.</t>
  </si>
  <si>
    <t>"ozn.71" 2*2*2</t>
  </si>
  <si>
    <t>"ozn.79" 1*2*2</t>
  </si>
  <si>
    <t>113</t>
  </si>
  <si>
    <t>766441811</t>
  </si>
  <si>
    <t>Demontáž parapetních desek dřevěných nebo plastových šířky do 30 cm délky do 1,0 m</t>
  </si>
  <si>
    <t>118785545</t>
  </si>
  <si>
    <t>6*2</t>
  </si>
  <si>
    <t>114</t>
  </si>
  <si>
    <t>766441821</t>
  </si>
  <si>
    <t>Demontáž parapetních desek dřevěných nebo plastových šířky do 30 cm délky přes 1,0 m</t>
  </si>
  <si>
    <t>1750063670</t>
  </si>
  <si>
    <t>25*2</t>
  </si>
  <si>
    <t>115</t>
  </si>
  <si>
    <t>766694111</t>
  </si>
  <si>
    <t>Montáž parapetních desek dřevěných nebo plastových šířky do 30 cm délky do 1,0 m</t>
  </si>
  <si>
    <t>-1280522113</t>
  </si>
  <si>
    <t>Poznámka k položce:
Budou použity stávající parapetní desky.</t>
  </si>
  <si>
    <t>116</t>
  </si>
  <si>
    <t>766694112</t>
  </si>
  <si>
    <t>Montáž parapetních desek dřevěných nebo plastových šířky do 30 cm délky do 1,6 m</t>
  </si>
  <si>
    <t>-989373187</t>
  </si>
  <si>
    <t>21*2</t>
  </si>
  <si>
    <t>117</t>
  </si>
  <si>
    <t>766694113</t>
  </si>
  <si>
    <t>Montáž parapetních desek dřevěných nebo plastových šířky do 30 cm délky do 2,6 m</t>
  </si>
  <si>
    <t>140279430</t>
  </si>
  <si>
    <t>4*2</t>
  </si>
  <si>
    <t>118</t>
  </si>
  <si>
    <t>76687521A</t>
  </si>
  <si>
    <t xml:space="preserve">LED pásky na dveře z pokojů na WC_x000D_
</t>
  </si>
  <si>
    <t>2063912113</t>
  </si>
  <si>
    <t xml:space="preserve">Poznámka k položce:
Měrná jednotka = počet dveří. Upřesnit s vedením.
</t>
  </si>
  <si>
    <t>119</t>
  </si>
  <si>
    <t>76687522A</t>
  </si>
  <si>
    <t xml:space="preserve">Výrazné piktogramy na dveře z chodby - označení dveří_x000D_
</t>
  </si>
  <si>
    <t>-1497629081</t>
  </si>
  <si>
    <t>"3.NP" 12+4+1</t>
  </si>
  <si>
    <t>"4.NP" 12+4+1</t>
  </si>
  <si>
    <t>120</t>
  </si>
  <si>
    <t>998766103</t>
  </si>
  <si>
    <t>Přesun hmot tonážní pro konstrukce truhlářské v objektech v do 24 m</t>
  </si>
  <si>
    <t>2004472251</t>
  </si>
  <si>
    <t>121</t>
  </si>
  <si>
    <t>998766192</t>
  </si>
  <si>
    <t>Příplatek k přesunu hmot tonážní 766 za zvětšený přesun do 100 m</t>
  </si>
  <si>
    <t>-1044843774</t>
  </si>
  <si>
    <t>766 - 1</t>
  </si>
  <si>
    <t>Konstrukce truhlářské - nábytek</t>
  </si>
  <si>
    <t>122</t>
  </si>
  <si>
    <t>76601-T1</t>
  </si>
  <si>
    <t>Koupelnová skříňka 300/300/1550 mm atyp ozn.T/1 - dodávka a montáž</t>
  </si>
  <si>
    <t>2019907083</t>
  </si>
  <si>
    <t>Poznámka k položce:
Podrobný popis vybavení viz.PD-Tabulka truhlářských výrobků.</t>
  </si>
  <si>
    <t>123</t>
  </si>
  <si>
    <t>76601-T2</t>
  </si>
  <si>
    <t>Předsíňová skříňka 1150/350/2600 mm atyp ozn.T/2 - dodávka a montáž</t>
  </si>
  <si>
    <t>-338603118</t>
  </si>
  <si>
    <t>124</t>
  </si>
  <si>
    <t>76601-T3</t>
  </si>
  <si>
    <t>Skříň v předsíni 2420/620/2300 mm atyp ozn.T/3 - dodávka a montáž</t>
  </si>
  <si>
    <t>-1437697258</t>
  </si>
  <si>
    <t>125</t>
  </si>
  <si>
    <t>76601-T4</t>
  </si>
  <si>
    <t>Skříň hluboká v pokojích  šířka dle místnosti cca 1100/620/2280 mm atyp ozn.T/4 - dodávka a montáž</t>
  </si>
  <si>
    <t>270447332</t>
  </si>
  <si>
    <t>126</t>
  </si>
  <si>
    <t>76601-T8</t>
  </si>
  <si>
    <t>Kuchyňská linka dl.3000 mm včetně vybavení atyp ozn.T/8 - dodávka a montáž</t>
  </si>
  <si>
    <t>947518893</t>
  </si>
  <si>
    <t xml:space="preserve">Poznámka k položce:
Součástí linky je nerez. dřez, varná indukční deska, lednice a horní skříňky. </t>
  </si>
  <si>
    <t>127</t>
  </si>
  <si>
    <t>76601-T10</t>
  </si>
  <si>
    <t xml:space="preserve">Kuchyňská linka dl.5100 mm včetně vybavení atyp ozn.T/10 - dodávka a montáž _x000D_
</t>
  </si>
  <si>
    <t>-314421314</t>
  </si>
  <si>
    <t>128</t>
  </si>
  <si>
    <t>76601-T12</t>
  </si>
  <si>
    <t xml:space="preserve">Minikuchyňka dl.1200 mm včetně vybavení atyp ozn.T/12 - dodávka a montáž _x000D_
</t>
  </si>
  <si>
    <t>472139600</t>
  </si>
  <si>
    <t xml:space="preserve">Poznámka k položce:
Součástí linky je nerez. dřez, lednice a horní sada šuplíků. </t>
  </si>
  <si>
    <t>129</t>
  </si>
  <si>
    <t>76601-T13</t>
  </si>
  <si>
    <t xml:space="preserve">Obývací stěna s TV 5200/2150/650 mm atyp ozn.T/13 - dodávka a montáž _x000D_
</t>
  </si>
  <si>
    <t>-679881800</t>
  </si>
  <si>
    <t>767</t>
  </si>
  <si>
    <t>Konstrukce zámečnické</t>
  </si>
  <si>
    <t>130</t>
  </si>
  <si>
    <t>767165111</t>
  </si>
  <si>
    <t>Montáž zábradlí rovného madla z trubek nebo tenkostěnných profilů šroubovaného</t>
  </si>
  <si>
    <t>-1204001113</t>
  </si>
  <si>
    <t>"ozn.O/18" 118,0</t>
  </si>
  <si>
    <t>131</t>
  </si>
  <si>
    <t>55300-O18</t>
  </si>
  <si>
    <t>ozn.O/18 - nárazové vodorovné plastové madlo (ochrana zdi proti invalidním vozíkům)</t>
  </si>
  <si>
    <t>-1334567780</t>
  </si>
  <si>
    <t>Poznámka k položce:
Kompletní dodávka včetně kotvení.</t>
  </si>
  <si>
    <t>132</t>
  </si>
  <si>
    <t>767995114</t>
  </si>
  <si>
    <t>Montáž atypických zámečnických konstrukcí hmotnosti do 50 kg</t>
  </si>
  <si>
    <t>kg</t>
  </si>
  <si>
    <t>-678798460</t>
  </si>
  <si>
    <t>"ozn.Z/3" 45,0*10</t>
  </si>
  <si>
    <t>"ozn.Z/4" 28*4</t>
  </si>
  <si>
    <t>133</t>
  </si>
  <si>
    <t>55300-0Z3</t>
  </si>
  <si>
    <t xml:space="preserve">ozn.Z/3 - ocelový svařenec pro vytvoření překladu nad posuvnými dveřmi vč.základního nátěru_x000D_
</t>
  </si>
  <si>
    <t>1967926927</t>
  </si>
  <si>
    <t>45,0*10</t>
  </si>
  <si>
    <t>134</t>
  </si>
  <si>
    <t>55300-0Z4</t>
  </si>
  <si>
    <t xml:space="preserve">ozn.Z/4 - ocelový překlad nad posuvnými dveřmi vč.základního nátěru_x000D_
</t>
  </si>
  <si>
    <t>-32215421</t>
  </si>
  <si>
    <t>28,0*4</t>
  </si>
  <si>
    <t>135</t>
  </si>
  <si>
    <t>767995115</t>
  </si>
  <si>
    <t>Montáž atypických zámečnických konstrukcí hmotnosti do 100 kg</t>
  </si>
  <si>
    <t>-1039391324</t>
  </si>
  <si>
    <t>"ozn.Z/7" 60,0*10</t>
  </si>
  <si>
    <t>136</t>
  </si>
  <si>
    <t>55300-0Z7</t>
  </si>
  <si>
    <t xml:space="preserve">ozn.Z/7 -  ocelový svařenec pro ukotvení sklopného sedátka do stěny vč.základního nátěru_x000D_
</t>
  </si>
  <si>
    <t>1934334159</t>
  </si>
  <si>
    <t>60,0*10</t>
  </si>
  <si>
    <t>137</t>
  </si>
  <si>
    <t>998767103</t>
  </si>
  <si>
    <t>Přesun hmot tonážní pro zámečnické konstrukce v objektech v do 24 m</t>
  </si>
  <si>
    <t>-238063379</t>
  </si>
  <si>
    <t>138</t>
  </si>
  <si>
    <t>998767181</t>
  </si>
  <si>
    <t>Příplatek k přesunu hmot tonážní 767 prováděný bez použití mechanizace</t>
  </si>
  <si>
    <t>-1628950739</t>
  </si>
  <si>
    <t>771</t>
  </si>
  <si>
    <t>Podlahy z dlaždic</t>
  </si>
  <si>
    <t>139</t>
  </si>
  <si>
    <t>771574116</t>
  </si>
  <si>
    <t>Montáž podlah keramických režných hladkých lepených flexibilním lepidlem do 25 ks/m2</t>
  </si>
  <si>
    <t>1661443992</t>
  </si>
  <si>
    <t>"3.NP" 14,1</t>
  </si>
  <si>
    <t>"4.NP" 14,1</t>
  </si>
  <si>
    <t>Součet - P3</t>
  </si>
  <si>
    <t>140</t>
  </si>
  <si>
    <t>597614335</t>
  </si>
  <si>
    <t>dlaždice keramické 200x200 mm /dle ostatních pater/</t>
  </si>
  <si>
    <t>-242799726</t>
  </si>
  <si>
    <t>28,2*1,1</t>
  </si>
  <si>
    <t>141</t>
  </si>
  <si>
    <t>771579196</t>
  </si>
  <si>
    <t>Příplatek k montáž podlah keramických za spárování tmelem dvousložkovým</t>
  </si>
  <si>
    <t>129615123</t>
  </si>
  <si>
    <t>142</t>
  </si>
  <si>
    <t>771591111</t>
  </si>
  <si>
    <t>Podlahy penetrace podkladu</t>
  </si>
  <si>
    <t>1786543123</t>
  </si>
  <si>
    <t>143</t>
  </si>
  <si>
    <t>771591171</t>
  </si>
  <si>
    <t>Montáž profilu ukončujícího pro plynulý přechod (dlažby s kobercem apod.)</t>
  </si>
  <si>
    <t>-1779703875</t>
  </si>
  <si>
    <t>"ozn.O/14" 4,0</t>
  </si>
  <si>
    <t>"ozn.O/19" 4,4</t>
  </si>
  <si>
    <t>144</t>
  </si>
  <si>
    <t>55321-O14</t>
  </si>
  <si>
    <t xml:space="preserve">ozn.O/14 - nerezová přechodová lišta š 30 mm_x000D_
</t>
  </si>
  <si>
    <t>1702909277</t>
  </si>
  <si>
    <t>4,0*1,1</t>
  </si>
  <si>
    <t>145</t>
  </si>
  <si>
    <t>55321-O19</t>
  </si>
  <si>
    <t xml:space="preserve">ozn.O/19 - nerezová přechodová lišta š 30 mm_x000D_
</t>
  </si>
  <si>
    <t>-1989124748</t>
  </si>
  <si>
    <t>4,4*1,1</t>
  </si>
  <si>
    <t>146</t>
  </si>
  <si>
    <t>998771103</t>
  </si>
  <si>
    <t>Přesun hmot tonážní pro podlahy z dlaždic v objektech v do 24 m</t>
  </si>
  <si>
    <t>1780843882</t>
  </si>
  <si>
    <t>147</t>
  </si>
  <si>
    <t>998771192</t>
  </si>
  <si>
    <t>Příplatek k přesunu hmot tonážní 771 za zvětšený přesun do 100 m</t>
  </si>
  <si>
    <t>1253943095</t>
  </si>
  <si>
    <t>776</t>
  </si>
  <si>
    <t>Podlahy povlakové</t>
  </si>
  <si>
    <t>148</t>
  </si>
  <si>
    <t>776111112</t>
  </si>
  <si>
    <t>Broušení betonového podkladu povlakových podlah</t>
  </si>
  <si>
    <t>1630278049</t>
  </si>
  <si>
    <t>"3.NP" 418,5</t>
  </si>
  <si>
    <t>"4.NP" 418,5</t>
  </si>
  <si>
    <t>149</t>
  </si>
  <si>
    <t>776111311</t>
  </si>
  <si>
    <t>Vysátí podkladu povlakových podlah</t>
  </si>
  <si>
    <t>1152288711</t>
  </si>
  <si>
    <t>Poznámka k položce:
Očištění zbroušeného povrchu.</t>
  </si>
  <si>
    <t>150</t>
  </si>
  <si>
    <t>776121321</t>
  </si>
  <si>
    <t>Vodou ředitelná penetrace savého podkladu povlakových podlah neředěná</t>
  </si>
  <si>
    <t>-1147173876</t>
  </si>
  <si>
    <t>837,0+93,2</t>
  </si>
  <si>
    <t>151</t>
  </si>
  <si>
    <t>776201812</t>
  </si>
  <si>
    <t>Demontáž lepených povlakových podlah s podložkou ručně</t>
  </si>
  <si>
    <t>1158493543</t>
  </si>
  <si>
    <t>"3.NP" 374,3</t>
  </si>
  <si>
    <t>"4.NP" 374,3</t>
  </si>
  <si>
    <t>152</t>
  </si>
  <si>
    <t>77623111A</t>
  </si>
  <si>
    <t>Lepení vinylové podlahoviny polyuretanové lepidlo včetně svařování</t>
  </si>
  <si>
    <t>-1510057374</t>
  </si>
  <si>
    <t xml:space="preserve">Poznámka k položce:
Kompletní provedení dle technologických předpisů výrobce.   
</t>
  </si>
  <si>
    <t>Součet - P4</t>
  </si>
  <si>
    <t>153</t>
  </si>
  <si>
    <t>77623112A</t>
  </si>
  <si>
    <t>Lepení vinylové podlahoviny - příplatek za vícebarevné provedení</t>
  </si>
  <si>
    <t>2008908929</t>
  </si>
  <si>
    <t>154</t>
  </si>
  <si>
    <t>77623113A</t>
  </si>
  <si>
    <t xml:space="preserve">Lepení vinylové podlahoviny polyuretanové lepidlo - sokl_x000D_
</t>
  </si>
  <si>
    <t>-419824220</t>
  </si>
  <si>
    <t>"3.NP" 46,6</t>
  </si>
  <si>
    <t>"4.NP" 46,6</t>
  </si>
  <si>
    <t>155</t>
  </si>
  <si>
    <t>284110585</t>
  </si>
  <si>
    <t xml:space="preserve">vinylová podlahovina do obytných a společných prostor (dle opraveného 2.NP)_x000D_
</t>
  </si>
  <si>
    <t>-386232986</t>
  </si>
  <si>
    <t>(418,5-36,0)*1,05</t>
  </si>
  <si>
    <t>"sokl" (46,6-5,4)*1,1</t>
  </si>
  <si>
    <t>156</t>
  </si>
  <si>
    <t>284110586</t>
  </si>
  <si>
    <t xml:space="preserve">vinylová podlahovina do koupelen s protiskluznými nopy (dle opraveného 2.NP)_x000D_
</t>
  </si>
  <si>
    <t>1197219565</t>
  </si>
  <si>
    <t>36,0*1,05</t>
  </si>
  <si>
    <t>"sokl" 5,4*1,1</t>
  </si>
  <si>
    <t>"sokl"5,4*1,1</t>
  </si>
  <si>
    <t>157</t>
  </si>
  <si>
    <t>776411111</t>
  </si>
  <si>
    <t>Montáž obvodových soklíků výšky do 80 mm</t>
  </si>
  <si>
    <t>-1814017484</t>
  </si>
  <si>
    <t>"ozn.O/15" 440,0</t>
  </si>
  <si>
    <t>158</t>
  </si>
  <si>
    <t>28342-O16</t>
  </si>
  <si>
    <t xml:space="preserve">ozn.O/15 - plastová podlahová lišta š 80 mm s jazýčkem_x000D_
</t>
  </si>
  <si>
    <t>1574598000</t>
  </si>
  <si>
    <t>440,0*1,05</t>
  </si>
  <si>
    <t>159</t>
  </si>
  <si>
    <t>77652113A</t>
  </si>
  <si>
    <t xml:space="preserve">Ometení a penetrace stěn před lepením vinylu_x000D_
</t>
  </si>
  <si>
    <t>854074783</t>
  </si>
  <si>
    <t>160</t>
  </si>
  <si>
    <t>77652111A</t>
  </si>
  <si>
    <t>Lepení vinylové podlahoviny polyuretanové lepidlo na stěny včetně svařování</t>
  </si>
  <si>
    <t>-1561695442</t>
  </si>
  <si>
    <t>"3.NP" 20,0+20,0+20,0+20,0+20,0+20,0</t>
  </si>
  <si>
    <t>"4.NP" 20,0+20,0+20,0+20,0+20,0+20,0</t>
  </si>
  <si>
    <t>161</t>
  </si>
  <si>
    <t>77652112A</t>
  </si>
  <si>
    <t>Lepení vinylové podlahoviny na stěny - příplatek za vícebarevné provedení</t>
  </si>
  <si>
    <t>-800998034</t>
  </si>
  <si>
    <t>162</t>
  </si>
  <si>
    <t>284110587</t>
  </si>
  <si>
    <t xml:space="preserve">vinylová podlahovina na stěny koupelen (dle opraveného 2.NP) _x000D_
</t>
  </si>
  <si>
    <t>-1557540525</t>
  </si>
  <si>
    <t>240,0*1,08</t>
  </si>
  <si>
    <t>163</t>
  </si>
  <si>
    <t>998776103</t>
  </si>
  <si>
    <t>Přesun hmot tonážní pro podlahy povlakové v objektech v do 24 m</t>
  </si>
  <si>
    <t>-776099731</t>
  </si>
  <si>
    <t>164</t>
  </si>
  <si>
    <t>998776192</t>
  </si>
  <si>
    <t>Příplatek k přesunu hmot tonážní 776 za zvětšený přesun do 100 m</t>
  </si>
  <si>
    <t>-972322773</t>
  </si>
  <si>
    <t>781</t>
  </si>
  <si>
    <t>Dokončovací práce - obklady</t>
  </si>
  <si>
    <t>165</t>
  </si>
  <si>
    <t>781474115</t>
  </si>
  <si>
    <t>Montáž obkladů vnitřních keramických hladkých do 25 ks/m2 lepených flexibilním lepidlem</t>
  </si>
  <si>
    <t>575777886</t>
  </si>
  <si>
    <t>"3.NP" 25,8+13,8+14,3</t>
  </si>
  <si>
    <t>"4.NP" 25,8+13,8+14,3</t>
  </si>
  <si>
    <t>166</t>
  </si>
  <si>
    <t>597610395</t>
  </si>
  <si>
    <t>obklad keramický 200x200 mm (dle opraveného 2.NP)</t>
  </si>
  <si>
    <t>512904314</t>
  </si>
  <si>
    <t>107,8*1,1</t>
  </si>
  <si>
    <t>167</t>
  </si>
  <si>
    <t>781479196</t>
  </si>
  <si>
    <t>Příplatek k montáži obkladů vnitřních keramických hladkých za spárování tmelem dvousložkovým</t>
  </si>
  <si>
    <t>224947850</t>
  </si>
  <si>
    <t>168</t>
  </si>
  <si>
    <t>781479198</t>
  </si>
  <si>
    <t xml:space="preserve">Příplatek k montáži obkladů vnitřních keramických za ukončovací, rohové a dilatační lišty_x000D_
</t>
  </si>
  <si>
    <t>429574800</t>
  </si>
  <si>
    <t>169</t>
  </si>
  <si>
    <t>781495111</t>
  </si>
  <si>
    <t>Penetrace podkladu vnitřních obkladů</t>
  </si>
  <si>
    <t>1406201470</t>
  </si>
  <si>
    <t>170</t>
  </si>
  <si>
    <t>781495115</t>
  </si>
  <si>
    <t>Spárování vnitřních obkladů silikonem</t>
  </si>
  <si>
    <t>440681563</t>
  </si>
  <si>
    <t>23,0+23,0</t>
  </si>
  <si>
    <t>171</t>
  </si>
  <si>
    <t>998781103</t>
  </si>
  <si>
    <t>Přesun hmot tonážní pro obklady keramické v objektech v do 24 m</t>
  </si>
  <si>
    <t>-875209379</t>
  </si>
  <si>
    <t>172</t>
  </si>
  <si>
    <t>998781192</t>
  </si>
  <si>
    <t>Příplatek k přesunu hmot tonážní 781 za zvětšený přesun do 100 m</t>
  </si>
  <si>
    <t>2024548925</t>
  </si>
  <si>
    <t>783</t>
  </si>
  <si>
    <t>Dokončovací práce - nátěry</t>
  </si>
  <si>
    <t>173</t>
  </si>
  <si>
    <t>783106805</t>
  </si>
  <si>
    <t>Odstranění nátěrů z truhlářských konstrukcí opálením</t>
  </si>
  <si>
    <t>1389510452</t>
  </si>
  <si>
    <t>"st. dveře ozn.79" (1,15*2,0)*2*2</t>
  </si>
  <si>
    <t>174</t>
  </si>
  <si>
    <t>783122111</t>
  </si>
  <si>
    <t>Lokální tmelení truhlářských konstrukcí včetně přebroušení disperzním tmelem plochy do 30%</t>
  </si>
  <si>
    <t>1121354590</t>
  </si>
  <si>
    <t>175</t>
  </si>
  <si>
    <t>783101203</t>
  </si>
  <si>
    <t>Jemné obroušení podkladu truhlářských konstrukcí před provedením nátěru</t>
  </si>
  <si>
    <t>1219757333</t>
  </si>
  <si>
    <t>176</t>
  </si>
  <si>
    <t>783101403</t>
  </si>
  <si>
    <t>Oprášení podkladu truhlářských konstrukcí před provedením nátěru</t>
  </si>
  <si>
    <t>-1316607727</t>
  </si>
  <si>
    <t>177</t>
  </si>
  <si>
    <t>783114101</t>
  </si>
  <si>
    <t>Základní jednonásobný syntetický nátěr truhlářských konstrukcí</t>
  </si>
  <si>
    <t>-890510442</t>
  </si>
  <si>
    <t>178</t>
  </si>
  <si>
    <t>783117101</t>
  </si>
  <si>
    <t>Krycí jednonásobný syntetický nátěr truhlářských konstrukcí</t>
  </si>
  <si>
    <t>987155463</t>
  </si>
  <si>
    <t>9,2*2</t>
  </si>
  <si>
    <t>179</t>
  </si>
  <si>
    <t>783301311</t>
  </si>
  <si>
    <t>Odmaštění zámečnických konstrukcí vodou ředitelným odmašťovačem</t>
  </si>
  <si>
    <t>-514380399</t>
  </si>
  <si>
    <t>180</t>
  </si>
  <si>
    <t>783314101</t>
  </si>
  <si>
    <t>Základní jednonásobný syntetický nátěr zámečnických konstrukcí</t>
  </si>
  <si>
    <t>508907203</t>
  </si>
  <si>
    <t>Poznámka k položce:
Ostatní nátěry jsou součástí dodávky výrobků - prvků.</t>
  </si>
  <si>
    <t>(2*1,97+0,9)*(0,13+0,1)*(5+5)</t>
  </si>
  <si>
    <t>(2*1,97+1,1)*(0,13+0,1)*(12+12+1+1)</t>
  </si>
  <si>
    <t>Součet - zárubně</t>
  </si>
  <si>
    <t>181</t>
  </si>
  <si>
    <t>783315101</t>
  </si>
  <si>
    <t>Mezinátěr jednonásobný syntetický standardní zámečnických konstrukcí</t>
  </si>
  <si>
    <t>874973800</t>
  </si>
  <si>
    <t>182</t>
  </si>
  <si>
    <t>783317101</t>
  </si>
  <si>
    <t>Krycí jednonásobný syntetický standardní nátěr zámečnických konstrukcí</t>
  </si>
  <si>
    <t>-1099300183</t>
  </si>
  <si>
    <t>784</t>
  </si>
  <si>
    <t>Dokončovací práce - malby a tapety</t>
  </si>
  <si>
    <t>183</t>
  </si>
  <si>
    <t>784111011</t>
  </si>
  <si>
    <t>Obroušení podkladu omítnutého v místnostech výšky do 3,80 m</t>
  </si>
  <si>
    <t>-682679715</t>
  </si>
  <si>
    <t>1222,4+1708,4</t>
  </si>
  <si>
    <t>184</t>
  </si>
  <si>
    <t>784181101</t>
  </si>
  <si>
    <t>Základní akrylátová jednonásobná penetrace podkladu v místnostech výšky do 3,80m</t>
  </si>
  <si>
    <t>447394257</t>
  </si>
  <si>
    <t>"omyvatelné malby (nátěr)" 1222,4</t>
  </si>
  <si>
    <t>"malby" 1708,4</t>
  </si>
  <si>
    <t>185</t>
  </si>
  <si>
    <t>784211101</t>
  </si>
  <si>
    <t>Dvojnásobné bílé malby ze směsí za mokra výborně otěruvzdorných v místnostech výšky do 3,80 m</t>
  </si>
  <si>
    <t>254789622</t>
  </si>
  <si>
    <t>Poznámka k položce:
Omyvatelný nátěr v nejvyšší kvalitě - třída omyvatelnosti za mokra 1.</t>
  </si>
  <si>
    <t>24,9+14,3+24,9+25,0+14,3+24,8+25,9+14,3+24,8+24,7+14,4+24,5+24,5+14,2+24,5+44,4+22,9</t>
  </si>
  <si>
    <t>19,3+93,1+34,3+17,3+26,5+33,4</t>
  </si>
  <si>
    <t>186</t>
  </si>
  <si>
    <t>784211111</t>
  </si>
  <si>
    <t>Dvojnásobné  bílé malby ze směsí za mokra velmi dobře otěruvzdorných v místnostech výšky do 3,80 m</t>
  </si>
  <si>
    <t>2138069371</t>
  </si>
  <si>
    <t>"malba stěn" 545,5</t>
  </si>
  <si>
    <t>187</t>
  </si>
  <si>
    <t>784211167</t>
  </si>
  <si>
    <t>Příplatek k cenám 2x maleb ze směsí za mokra otěruvzdorných za barevnou malbu v náročném odstínu</t>
  </si>
  <si>
    <t>896201820</t>
  </si>
  <si>
    <t>"omyvatelná barva" 1222,4</t>
  </si>
  <si>
    <t>"malba stěn" 1091,0</t>
  </si>
  <si>
    <t>188</t>
  </si>
  <si>
    <t>78421114A</t>
  </si>
  <si>
    <t>Příplatek k cenám 2x maleb ze směsí za mokra za otěruvzdorných za vícebarevné provedení</t>
  </si>
  <si>
    <t>1854007783</t>
  </si>
  <si>
    <t>796</t>
  </si>
  <si>
    <t xml:space="preserve">Vybavení rekonstruovaných místností   _x000D_
</t>
  </si>
  <si>
    <t>189</t>
  </si>
  <si>
    <t>796OST001</t>
  </si>
  <si>
    <t>ozn.O/1 - Sklopné sedátko pro tělesně postižené do sprch 500x500 mm D+M</t>
  </si>
  <si>
    <t>1886758802</t>
  </si>
  <si>
    <t>Poznámka k položce:
Upravit nohu sedátka.</t>
  </si>
  <si>
    <t>190</t>
  </si>
  <si>
    <t>796OST002</t>
  </si>
  <si>
    <t>ozn.O/2 - Nerezové vodorovné madlo pevné do sprch tělesně postižených dl.600 mm D+M</t>
  </si>
  <si>
    <t>565262049</t>
  </si>
  <si>
    <t>191</t>
  </si>
  <si>
    <t>796OST003</t>
  </si>
  <si>
    <t>ozn.O/3 - Sklopné nerezové vodorovné madlo na WC tělesně postižených dl.900 mm D+M</t>
  </si>
  <si>
    <t>303691166</t>
  </si>
  <si>
    <t>192</t>
  </si>
  <si>
    <t>796OST004</t>
  </si>
  <si>
    <t>ozn.O/4 - Pevné nerezové vodorovné madlo na WC tělesně postižených dl.900 mm kotvené do zdi a podlahy D+M</t>
  </si>
  <si>
    <t>1637833807</t>
  </si>
  <si>
    <t>193</t>
  </si>
  <si>
    <t>796OST005</t>
  </si>
  <si>
    <t>ozn.O/5 - Pevné nerezové vodorovné madlo k umyvadlu dl.600 mm D+M</t>
  </si>
  <si>
    <t>-1191191932</t>
  </si>
  <si>
    <t>194</t>
  </si>
  <si>
    <t>796OST006</t>
  </si>
  <si>
    <t>ozn.O/6 - Nerezové malé háčky na ručníky dl.40 mm - připevnit do koupelnové skříňky D+M</t>
  </si>
  <si>
    <t>-1574024904</t>
  </si>
  <si>
    <t>195</t>
  </si>
  <si>
    <t>796OST007</t>
  </si>
  <si>
    <t>ozn.O/7 - Nerezové větší háčky na oblečení dl.80 mm D+M</t>
  </si>
  <si>
    <t>-588076502</t>
  </si>
  <si>
    <t>196</t>
  </si>
  <si>
    <t>796OST008</t>
  </si>
  <si>
    <t>ozn.O/8 - Skleněná polička nad umyvadlo dl.500 mm D+M</t>
  </si>
  <si>
    <t>987003747</t>
  </si>
  <si>
    <t>197</t>
  </si>
  <si>
    <t>796OST009</t>
  </si>
  <si>
    <t>ozn.O/9 - Sklopné zrcadlo pro invalidy v nerezovém rámu š/v-600/500 mm D+M</t>
  </si>
  <si>
    <t>-1925530533</t>
  </si>
  <si>
    <t>198</t>
  </si>
  <si>
    <t>796OST010</t>
  </si>
  <si>
    <t>ozn.O/10 - Dávkovač na mýdlo - nerez D+M</t>
  </si>
  <si>
    <t>-340757267</t>
  </si>
  <si>
    <t>199</t>
  </si>
  <si>
    <t>796OST011</t>
  </si>
  <si>
    <t>ozn.O/11 - Nerezový držák na toaletní papír D+M</t>
  </si>
  <si>
    <t>1136106375</t>
  </si>
  <si>
    <t>200</t>
  </si>
  <si>
    <t>796OST012</t>
  </si>
  <si>
    <t>ozn.O/12 - Nerezová rohová polička na mýdlo do sprchy D+M</t>
  </si>
  <si>
    <t>-16153763</t>
  </si>
  <si>
    <t>201</t>
  </si>
  <si>
    <t>796OST013</t>
  </si>
  <si>
    <t>ozn.O/13 - Pevné nerezové vodorovné madlo připevněné na vnější stranu dveří dl.900 mm D+M</t>
  </si>
  <si>
    <t>668265984</t>
  </si>
  <si>
    <t>Práce a dodávky M</t>
  </si>
  <si>
    <t>21-M</t>
  </si>
  <si>
    <t>Elektromontáže</t>
  </si>
  <si>
    <t>202</t>
  </si>
  <si>
    <t>210000001</t>
  </si>
  <si>
    <t>Elektroinstalace - silnoproud /viz. samostatný rozpočet - zadání/</t>
  </si>
  <si>
    <t>-141318953</t>
  </si>
  <si>
    <t>203</t>
  </si>
  <si>
    <t>210000002</t>
  </si>
  <si>
    <t>Elektroinstalace - slaboproud /viz. samostatný rozpočet - zadání/</t>
  </si>
  <si>
    <t>-2139889728</t>
  </si>
  <si>
    <t>1) Rekapitulace stavby</t>
  </si>
  <si>
    <t>2) Rekapitulace objektů stavby a soupisů prací</t>
  </si>
  <si>
    <t>/</t>
  </si>
  <si>
    <t>1) Krycí list soupisu</t>
  </si>
  <si>
    <t>2) Rekapitulace</t>
  </si>
  <si>
    <t>3) Soupis prací</t>
  </si>
  <si>
    <t>Rekapitulace stavby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</si>
  <si>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</si>
  <si>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</si>
  <si>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</si>
  <si>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</si>
  <si>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</si>
  <si>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</si>
  <si>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</si>
  <si>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</si>
  <si>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</si>
  <si>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</si>
  <si>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</si>
  <si>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</si>
  <si>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</si>
  <si>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</si>
  <si>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</si>
  <si>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</si>
  <si>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</si>
  <si>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</si>
  <si>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</si>
  <si>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</si>
  <si>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</si>
  <si>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</si>
  <si>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</si>
  <si>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</si>
  <si>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</si>
  <si>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</si>
  <si>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</si>
  <si>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</si>
  <si>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</si>
  <si>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</si>
  <si>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</si>
  <si>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</si>
  <si>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</si>
  <si>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</si>
  <si>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</si>
  <si>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</si>
  <si>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</si>
  <si>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</si>
  <si>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</si>
  <si>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</si>
  <si>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</si>
  <si>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</si>
  <si>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</si>
  <si>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</si>
  <si>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</si>
  <si>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</si>
  <si>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</si>
  <si>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</si>
  <si>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</si>
  <si>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</si>
  <si>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</si>
  <si>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</si>
  <si>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</si>
  <si>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</si>
  <si>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</si>
  <si>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</si>
  <si>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</si>
  <si>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</si>
  <si>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</si>
  <si>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</si>
  <si>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</si>
  <si>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</si>
  <si>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</si>
  <si>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</si>
  <si>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</si>
  <si>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</si>
  <si>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</si>
  <si>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</si>
  <si>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</si>
  <si>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</si>
  <si>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</si>
  <si>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</si>
  <si>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</si>
  <si>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</si>
  <si>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</si>
  <si>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</si>
  <si>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</si>
  <si>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</si>
  <si>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</si>
  <si>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</si>
  <si>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</si>
  <si>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</si>
  <si>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</si>
  <si>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</si>
  <si>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</si>
  <si>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</si>
  <si>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</si>
  <si>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</si>
  <si>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</si>
  <si>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</si>
  <si>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</si>
  <si>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</si>
  <si>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</si>
  <si>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</si>
  <si>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</si>
  <si>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</si>
  <si>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</si>
  <si>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</si>
  <si>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</si>
  <si>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</si>
  <si>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</si>
  <si>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</si>
  <si>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</si>
  <si>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</si>
  <si>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</si>
  <si>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</si>
  <si>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</si>
  <si>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</si>
  <si>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</si>
  <si>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</si>
  <si>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</si>
  <si>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</si>
  <si>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</si>
  <si>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</si>
  <si>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</si>
  <si>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</si>
  <si>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</si>
  <si>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</si>
  <si>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</si>
  <si>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</si>
  <si>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</si>
  <si>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</si>
  <si>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</si>
  <si>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</si>
  <si>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</si>
  <si>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</si>
  <si>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</si>
  <si>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</si>
  <si>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</si>
  <si>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</si>
  <si>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</si>
  <si>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</si>
  <si>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</si>
  <si>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</si>
  <si>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</si>
  <si>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</si>
  <si>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</si>
  <si>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</si>
  <si>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</si>
  <si>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</si>
  <si>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</si>
  <si>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</si>
  <si>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</si>
  <si>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</si>
  <si>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</si>
  <si>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</si>
  <si>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</si>
  <si>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</si>
  <si>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</si>
  <si>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</si>
  <si>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</si>
  <si>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</si>
  <si>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</si>
  <si>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</si>
  <si>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</si>
  <si>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</si>
  <si>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</si>
  <si>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</si>
  <si>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</si>
  <si>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</si>
  <si>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</si>
  <si>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</si>
  <si>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</si>
  <si>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</si>
  <si>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</si>
  <si>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</si>
  <si>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</si>
  <si>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</si>
  <si>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</si>
  <si>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</si>
  <si>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</si>
  <si>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</si>
  <si>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</si>
  <si>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</si>
  <si>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</si>
  <si>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</si>
  <si>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</si>
  <si>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</si>
  <si>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</si>
  <si>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</si>
  <si>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Domov u fontány Přelouč - modernizace 3. a 4. NP křídla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</si>
</sst>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9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FF0000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</font>
    <font>
      <sz val="10"/>
      <name val="Trebuchet MS"/>
      <family val="2"/>
    </font>
    <font>
      <u/>
      <sz val="10"/>
      <color theme="10"/>
      <name val="Trebuchet MS"/>
      <family val="2"/>
    </font>
    <font>
      <sz val="8"/>
      <name val="Trebuchet MS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i/>
      <sz val="9"/>
      <name val="Trebuchet MS"/>
      <family val="2"/>
      <charset val="238"/>
    </font>
    <font>
      <b/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12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4" fillId="0" borderId="0" applyNumberFormat="0" applyFill="0" applyBorder="0" applyAlignment="0" applyProtection="0"/>
    <xf numFmtId="0" fontId="39" fillId="0" borderId="0" applyAlignment="0">
      <alignment vertical="top" wrapText="1"/>
      <protection locked="0"/>
    </xf>
  </cellStyleXfs>
  <cellXfs count="36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0" fillId="2" borderId="0" xfId="0" applyFill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13" fillId="0" borderId="0" xfId="0" applyFont="1" applyBorder="1" applyAlignment="1">
      <alignment horizontal="left" vertical="center"/>
    </xf>
    <xf numFmtId="0" fontId="0" fillId="0" borderId="5" xfId="0" applyBorder="1"/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left" vertical="top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7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0" fillId="5" borderId="5" xfId="0" applyFont="1" applyFill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2" fillId="6" borderId="10" xfId="0" applyFont="1" applyFill="1" applyBorder="1" applyAlignment="1">
      <alignment horizontal="center" vertical="center"/>
    </xf>
    <xf numFmtId="0" fontId="15" fillId="0" borderId="19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0" fillId="0" borderId="1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19" fillId="0" borderId="17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8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4" fontId="25" fillId="0" borderId="17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166" fontId="25" fillId="0" borderId="23" xfId="0" applyNumberFormat="1" applyFont="1" applyBorder="1" applyAlignment="1">
      <alignment vertical="center"/>
    </xf>
    <xf numFmtId="4" fontId="25" fillId="0" borderId="24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5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>
      <alignment vertical="center" wrapText="1"/>
    </xf>
    <xf numFmtId="0" fontId="0" fillId="0" borderId="15" xfId="0" applyFont="1" applyBorder="1" applyAlignment="1" applyProtection="1">
      <alignment vertical="center"/>
      <protection locked="0"/>
    </xf>
    <xf numFmtId="0" fontId="0" fillId="0" borderId="25" xfId="0" applyFont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4" fontId="20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0" fillId="6" borderId="9" xfId="0" applyFont="1" applyFill="1" applyBorder="1" applyAlignment="1" applyProtection="1">
      <alignment vertical="center"/>
      <protection locked="0"/>
    </xf>
    <xf numFmtId="4" fontId="3" fillId="6" borderId="9" xfId="0" applyNumberFormat="1" applyFont="1" applyFill="1" applyBorder="1" applyAlignment="1">
      <alignment vertical="center"/>
    </xf>
    <xf numFmtId="0" fontId="0" fillId="6" borderId="26" xfId="0" applyFont="1" applyFill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5" xfId="0" applyFont="1" applyFill="1" applyBorder="1" applyAlignment="1">
      <alignment vertical="center"/>
    </xf>
    <xf numFmtId="0" fontId="26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23" xfId="0" applyFont="1" applyBorder="1" applyAlignment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3" xfId="0" applyFont="1" applyBorder="1" applyAlignment="1">
      <alignment horizontal="left" vertical="center"/>
    </xf>
    <xf numFmtId="0" fontId="6" fillId="0" borderId="23" xfId="0" applyFont="1" applyBorder="1" applyAlignment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7" fillId="6" borderId="20" xfId="0" applyFont="1" applyFill="1" applyBorder="1" applyAlignment="1" applyProtection="1">
      <alignment horizontal="center" vertical="center" wrapText="1"/>
      <protection locked="0"/>
    </xf>
    <xf numFmtId="0" fontId="2" fillId="6" borderId="21" xfId="0" applyFont="1" applyFill="1" applyBorder="1" applyAlignment="1">
      <alignment horizontal="center" vertical="center" wrapText="1"/>
    </xf>
    <xf numFmtId="4" fontId="20" fillId="0" borderId="0" xfId="0" applyNumberFormat="1" applyFont="1" applyAlignment="1"/>
    <xf numFmtId="166" fontId="28" fillId="0" borderId="15" xfId="0" applyNumberFormat="1" applyFont="1" applyBorder="1" applyAlignment="1"/>
    <xf numFmtId="166" fontId="28" fillId="0" borderId="16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7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8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4" xfId="0" applyFont="1" applyBorder="1" applyAlignment="1" applyProtection="1">
      <alignment vertical="center"/>
      <protection locked="0"/>
    </xf>
    <xf numFmtId="0" fontId="0" fillId="0" borderId="27" xfId="0" applyFont="1" applyBorder="1" applyAlignment="1" applyProtection="1">
      <alignment horizontal="center" vertical="center"/>
      <protection locked="0"/>
    </xf>
    <xf numFmtId="49" fontId="0" fillId="0" borderId="27" xfId="0" applyNumberFormat="1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center" vertical="center" wrapText="1"/>
      <protection locked="0"/>
    </xf>
    <xf numFmtId="167" fontId="0" fillId="0" borderId="27" xfId="0" applyNumberFormat="1" applyFont="1" applyBorder="1" applyAlignment="1" applyProtection="1">
      <alignment vertical="center"/>
      <protection locked="0"/>
    </xf>
    <xf numFmtId="4" fontId="0" fillId="4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  <protection locked="0"/>
    </xf>
    <xf numFmtId="0" fontId="1" fillId="4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1" fillId="0" borderId="23" xfId="0" applyFont="1" applyBorder="1" applyAlignment="1">
      <alignment horizontal="center" vertical="center"/>
    </xf>
    <xf numFmtId="0" fontId="0" fillId="0" borderId="23" xfId="0" applyFont="1" applyBorder="1" applyAlignment="1">
      <alignment vertical="center"/>
    </xf>
    <xf numFmtId="166" fontId="1" fillId="0" borderId="23" xfId="0" applyNumberFormat="1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30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167" fontId="8" fillId="0" borderId="0" xfId="0" applyNumberFormat="1" applyFont="1" applyBorder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7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9" fillId="0" borderId="4" xfId="0" applyFont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31" fillId="0" borderId="0" xfId="0" applyFont="1" applyBorder="1" applyAlignment="1">
      <alignment horizontal="left" vertical="center" wrapText="1"/>
    </xf>
    <xf numFmtId="167" fontId="9" fillId="0" borderId="0" xfId="0" applyNumberFormat="1" applyFont="1" applyBorder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7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32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7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33" fillId="0" borderId="27" xfId="0" applyFont="1" applyBorder="1" applyAlignment="1" applyProtection="1">
      <alignment horizontal="center" vertical="center"/>
      <protection locked="0"/>
    </xf>
    <xf numFmtId="49" fontId="33" fillId="0" borderId="27" xfId="0" applyNumberFormat="1" applyFont="1" applyBorder="1" applyAlignment="1" applyProtection="1">
      <alignment horizontal="left" vertical="center" wrapText="1"/>
      <protection locked="0"/>
    </xf>
    <xf numFmtId="0" fontId="33" fillId="0" borderId="27" xfId="0" applyFont="1" applyBorder="1" applyAlignment="1" applyProtection="1">
      <alignment horizontal="left" vertical="center" wrapText="1"/>
      <protection locked="0"/>
    </xf>
    <xf numFmtId="0" fontId="33" fillId="0" borderId="27" xfId="0" applyFont="1" applyBorder="1" applyAlignment="1" applyProtection="1">
      <alignment horizontal="center" vertical="center" wrapText="1"/>
      <protection locked="0"/>
    </xf>
    <xf numFmtId="167" fontId="33" fillId="0" borderId="27" xfId="0" applyNumberFormat="1" applyFont="1" applyBorder="1" applyAlignment="1" applyProtection="1">
      <alignment vertical="center"/>
      <protection locked="0"/>
    </xf>
    <xf numFmtId="4" fontId="33" fillId="4" borderId="27" xfId="0" applyNumberFormat="1" applyFont="1" applyFill="1" applyBorder="1" applyAlignment="1" applyProtection="1">
      <alignment vertical="center"/>
      <protection locked="0"/>
    </xf>
    <xf numFmtId="4" fontId="33" fillId="0" borderId="27" xfId="0" applyNumberFormat="1" applyFont="1" applyBorder="1" applyAlignment="1" applyProtection="1">
      <alignment vertical="center"/>
      <protection locked="0"/>
    </xf>
    <xf numFmtId="0" fontId="33" fillId="0" borderId="4" xfId="0" applyFont="1" applyBorder="1" applyAlignment="1">
      <alignment vertical="center"/>
    </xf>
    <xf numFmtId="0" fontId="33" fillId="4" borderId="27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vertical="center" wrapText="1"/>
    </xf>
    <xf numFmtId="0" fontId="34" fillId="2" borderId="0" xfId="1" applyFill="1"/>
    <xf numFmtId="0" fontId="35" fillId="0" borderId="0" xfId="1" applyFont="1" applyAlignment="1">
      <alignment horizontal="center" vertical="center"/>
    </xf>
    <xf numFmtId="0" fontId="36" fillId="2" borderId="0" xfId="0" applyFont="1" applyFill="1" applyAlignment="1">
      <alignment horizontal="left" vertical="center"/>
    </xf>
    <xf numFmtId="0" fontId="37" fillId="2" borderId="0" xfId="0" applyFont="1" applyFill="1" applyAlignment="1">
      <alignment vertical="center"/>
    </xf>
    <xf numFmtId="0" fontId="38" fillId="2" borderId="0" xfId="1" applyFont="1" applyFill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37" fillId="2" borderId="0" xfId="0" applyFont="1" applyFill="1" applyAlignment="1" applyProtection="1">
      <alignment vertical="center"/>
    </xf>
    <xf numFmtId="0" fontId="36" fillId="2" borderId="0" xfId="0" applyFont="1" applyFill="1" applyAlignment="1" applyProtection="1">
      <alignment horizontal="left" vertical="center"/>
    </xf>
    <xf numFmtId="0" fontId="38" fillId="2" borderId="0" xfId="1" applyFont="1" applyFill="1" applyAlignment="1" applyProtection="1">
      <alignment vertical="center"/>
    </xf>
    <xf numFmtId="0" fontId="37" fillId="2" borderId="0" xfId="0" applyFont="1" applyFill="1" applyAlignment="1" applyProtection="1">
      <alignment vertical="center"/>
      <protection locked="0"/>
    </xf>
    <xf numFmtId="0" fontId="39" fillId="0" borderId="0" xfId="2" applyAlignment="1">
      <alignment vertical="top"/>
      <protection locked="0"/>
    </xf>
    <xf numFmtId="0" fontId="40" fillId="0" borderId="28" xfId="2" applyFont="1" applyBorder="1" applyAlignment="1">
      <alignment vertical="center" wrapText="1"/>
      <protection locked="0"/>
    </xf>
    <xf numFmtId="0" fontId="40" fillId="0" borderId="29" xfId="2" applyFont="1" applyBorder="1" applyAlignment="1">
      <alignment vertical="center" wrapText="1"/>
      <protection locked="0"/>
    </xf>
    <xf numFmtId="0" fontId="40" fillId="0" borderId="30" xfId="2" applyFont="1" applyBorder="1" applyAlignment="1">
      <alignment vertical="center" wrapText="1"/>
      <protection locked="0"/>
    </xf>
    <xf numFmtId="0" fontId="40" fillId="0" borderId="31" xfId="2" applyFont="1" applyBorder="1" applyAlignment="1">
      <alignment horizontal="center" vertical="center" wrapText="1"/>
      <protection locked="0"/>
    </xf>
    <xf numFmtId="0" fontId="40" fillId="0" borderId="32" xfId="2" applyFont="1" applyBorder="1" applyAlignment="1">
      <alignment horizontal="center" vertical="center" wrapText="1"/>
      <protection locked="0"/>
    </xf>
    <xf numFmtId="0" fontId="39" fillId="0" borderId="0" xfId="2" applyAlignment="1">
      <alignment horizontal="center" vertical="center"/>
      <protection locked="0"/>
    </xf>
    <xf numFmtId="0" fontId="40" fillId="0" borderId="31" xfId="2" applyFont="1" applyBorder="1" applyAlignment="1">
      <alignment vertical="center" wrapText="1"/>
      <protection locked="0"/>
    </xf>
    <xf numFmtId="0" fontId="40" fillId="0" borderId="32" xfId="2" applyFont="1" applyBorder="1" applyAlignment="1">
      <alignment vertical="center" wrapText="1"/>
      <protection locked="0"/>
    </xf>
    <xf numFmtId="0" fontId="42" fillId="0" borderId="0" xfId="2" applyFont="1" applyBorder="1" applyAlignment="1">
      <alignment horizontal="left" vertical="center" wrapText="1"/>
      <protection locked="0"/>
    </xf>
    <xf numFmtId="0" fontId="43" fillId="0" borderId="31" xfId="2" applyFont="1" applyBorder="1" applyAlignment="1">
      <alignment vertical="center" wrapText="1"/>
      <protection locked="0"/>
    </xf>
    <xf numFmtId="0" fontId="43" fillId="0" borderId="0" xfId="2" applyFont="1" applyBorder="1" applyAlignment="1">
      <alignment horizontal="left" vertical="center" wrapText="1"/>
      <protection locked="0"/>
    </xf>
    <xf numFmtId="0" fontId="43" fillId="0" borderId="0" xfId="2" applyFont="1" applyBorder="1" applyAlignment="1">
      <alignment vertical="center" wrapText="1"/>
      <protection locked="0"/>
    </xf>
    <xf numFmtId="0" fontId="43" fillId="0" borderId="0" xfId="2" applyFont="1" applyBorder="1" applyAlignment="1">
      <alignment vertical="center"/>
      <protection locked="0"/>
    </xf>
    <xf numFmtId="0" fontId="43" fillId="0" borderId="0" xfId="2" applyFont="1" applyBorder="1" applyAlignment="1">
      <alignment horizontal="left" vertical="center"/>
      <protection locked="0"/>
    </xf>
    <xf numFmtId="49" fontId="43" fillId="0" borderId="0" xfId="2" applyNumberFormat="1" applyFont="1" applyBorder="1" applyAlignment="1">
      <alignment vertical="center" wrapText="1"/>
      <protection locked="0"/>
    </xf>
    <xf numFmtId="0" fontId="40" fillId="0" borderId="34" xfId="2" applyFont="1" applyBorder="1" applyAlignment="1">
      <alignment vertical="center" wrapText="1"/>
      <protection locked="0"/>
    </xf>
    <xf numFmtId="0" fontId="46" fillId="0" borderId="33" xfId="2" applyFont="1" applyBorder="1" applyAlignment="1">
      <alignment vertical="center" wrapText="1"/>
      <protection locked="0"/>
    </xf>
    <xf numFmtId="0" fontId="40" fillId="0" borderId="35" xfId="2" applyFont="1" applyBorder="1" applyAlignment="1">
      <alignment vertical="center" wrapText="1"/>
      <protection locked="0"/>
    </xf>
    <xf numFmtId="0" fontId="40" fillId="0" borderId="0" xfId="2" applyFont="1" applyBorder="1" applyAlignment="1">
      <alignment vertical="top"/>
      <protection locked="0"/>
    </xf>
    <xf numFmtId="0" fontId="40" fillId="0" borderId="0" xfId="2" applyFont="1" applyAlignment="1">
      <alignment vertical="top"/>
      <protection locked="0"/>
    </xf>
    <xf numFmtId="0" fontId="40" fillId="0" borderId="28" xfId="2" applyFont="1" applyBorder="1" applyAlignment="1">
      <alignment horizontal="left" vertical="center"/>
      <protection locked="0"/>
    </xf>
    <xf numFmtId="0" fontId="40" fillId="0" borderId="29" xfId="2" applyFont="1" applyBorder="1" applyAlignment="1">
      <alignment horizontal="left" vertical="center"/>
      <protection locked="0"/>
    </xf>
    <xf numFmtId="0" fontId="40" fillId="0" borderId="30" xfId="2" applyFont="1" applyBorder="1" applyAlignment="1">
      <alignment horizontal="left" vertical="center"/>
      <protection locked="0"/>
    </xf>
    <xf numFmtId="0" fontId="40" fillId="0" borderId="31" xfId="2" applyFont="1" applyBorder="1" applyAlignment="1">
      <alignment horizontal="left" vertical="center"/>
      <protection locked="0"/>
    </xf>
    <xf numFmtId="0" fontId="40" fillId="0" borderId="32" xfId="2" applyFont="1" applyBorder="1" applyAlignment="1">
      <alignment horizontal="left" vertical="center"/>
      <protection locked="0"/>
    </xf>
    <xf numFmtId="0" fontId="42" fillId="0" borderId="0" xfId="2" applyFont="1" applyBorder="1" applyAlignment="1">
      <alignment horizontal="left" vertical="center"/>
      <protection locked="0"/>
    </xf>
    <xf numFmtId="0" fontId="47" fillId="0" borderId="0" xfId="2" applyFont="1" applyAlignment="1">
      <alignment horizontal="left" vertical="center"/>
      <protection locked="0"/>
    </xf>
    <xf numFmtId="0" fontId="42" fillId="0" borderId="33" xfId="2" applyFont="1" applyBorder="1" applyAlignment="1">
      <alignment horizontal="left" vertical="center"/>
      <protection locked="0"/>
    </xf>
    <xf numFmtId="0" fontId="42" fillId="0" borderId="33" xfId="2" applyFont="1" applyBorder="1" applyAlignment="1">
      <alignment horizontal="center" vertical="center"/>
      <protection locked="0"/>
    </xf>
    <xf numFmtId="0" fontId="47" fillId="0" borderId="33" xfId="2" applyFont="1" applyBorder="1" applyAlignment="1">
      <alignment horizontal="left" vertical="center"/>
      <protection locked="0"/>
    </xf>
    <xf numFmtId="0" fontId="45" fillId="0" borderId="0" xfId="2" applyFont="1" applyBorder="1" applyAlignment="1">
      <alignment horizontal="left" vertical="center"/>
      <protection locked="0"/>
    </xf>
    <xf numFmtId="0" fontId="43" fillId="0" borderId="0" xfId="2" applyFont="1" applyAlignment="1">
      <alignment horizontal="left" vertical="center"/>
      <protection locked="0"/>
    </xf>
    <xf numFmtId="0" fontId="43" fillId="0" borderId="0" xfId="2" applyFont="1" applyBorder="1" applyAlignment="1">
      <alignment horizontal="center" vertical="center"/>
      <protection locked="0"/>
    </xf>
    <xf numFmtId="0" fontId="43" fillId="0" borderId="31" xfId="2" applyFont="1" applyBorder="1" applyAlignment="1">
      <alignment horizontal="left" vertical="center"/>
      <protection locked="0"/>
    </xf>
    <xf numFmtId="0" fontId="43" fillId="0" borderId="0" xfId="2" applyFont="1" applyFill="1" applyBorder="1" applyAlignment="1">
      <alignment horizontal="left" vertical="center"/>
      <protection locked="0"/>
    </xf>
    <xf numFmtId="0" fontId="43" fillId="0" borderId="0" xfId="2" applyFont="1" applyFill="1" applyBorder="1" applyAlignment="1">
      <alignment horizontal="center" vertical="center"/>
      <protection locked="0"/>
    </xf>
    <xf numFmtId="0" fontId="40" fillId="0" borderId="34" xfId="2" applyFont="1" applyBorder="1" applyAlignment="1">
      <alignment horizontal="left" vertical="center"/>
      <protection locked="0"/>
    </xf>
    <xf numFmtId="0" fontId="46" fillId="0" borderId="33" xfId="2" applyFont="1" applyBorder="1" applyAlignment="1">
      <alignment horizontal="left" vertical="center"/>
      <protection locked="0"/>
    </xf>
    <xf numFmtId="0" fontId="40" fillId="0" borderId="35" xfId="2" applyFont="1" applyBorder="1" applyAlignment="1">
      <alignment horizontal="left" vertical="center"/>
      <protection locked="0"/>
    </xf>
    <xf numFmtId="0" fontId="40" fillId="0" borderId="0" xfId="2" applyFont="1" applyBorder="1" applyAlignment="1">
      <alignment horizontal="left" vertical="center"/>
      <protection locked="0"/>
    </xf>
    <xf numFmtId="0" fontId="46" fillId="0" borderId="0" xfId="2" applyFont="1" applyBorder="1" applyAlignment="1">
      <alignment horizontal="left" vertical="center"/>
      <protection locked="0"/>
    </xf>
    <xf numFmtId="0" fontId="47" fillId="0" borderId="0" xfId="2" applyFont="1" applyBorder="1" applyAlignment="1">
      <alignment horizontal="left" vertical="center"/>
      <protection locked="0"/>
    </xf>
    <xf numFmtId="0" fontId="43" fillId="0" borderId="33" xfId="2" applyFont="1" applyBorder="1" applyAlignment="1">
      <alignment horizontal="left" vertical="center"/>
      <protection locked="0"/>
    </xf>
    <xf numFmtId="0" fontId="40" fillId="0" borderId="0" xfId="2" applyFont="1" applyBorder="1" applyAlignment="1">
      <alignment horizontal="left" vertical="center" wrapText="1"/>
      <protection locked="0"/>
    </xf>
    <xf numFmtId="0" fontId="43" fillId="0" borderId="0" xfId="2" applyFont="1" applyBorder="1" applyAlignment="1">
      <alignment horizontal="center" vertical="center" wrapText="1"/>
      <protection locked="0"/>
    </xf>
    <xf numFmtId="0" fontId="40" fillId="0" borderId="28" xfId="2" applyFont="1" applyBorder="1" applyAlignment="1">
      <alignment horizontal="left" vertical="center" wrapText="1"/>
      <protection locked="0"/>
    </xf>
    <xf numFmtId="0" fontId="40" fillId="0" borderId="29" xfId="2" applyFont="1" applyBorder="1" applyAlignment="1">
      <alignment horizontal="left" vertical="center" wrapText="1"/>
      <protection locked="0"/>
    </xf>
    <xf numFmtId="0" fontId="40" fillId="0" borderId="30" xfId="2" applyFont="1" applyBorder="1" applyAlignment="1">
      <alignment horizontal="left" vertical="center" wrapText="1"/>
      <protection locked="0"/>
    </xf>
    <xf numFmtId="0" fontId="40" fillId="0" borderId="31" xfId="2" applyFont="1" applyBorder="1" applyAlignment="1">
      <alignment horizontal="left" vertical="center" wrapText="1"/>
      <protection locked="0"/>
    </xf>
    <xf numFmtId="0" fontId="40" fillId="0" borderId="32" xfId="2" applyFont="1" applyBorder="1" applyAlignment="1">
      <alignment horizontal="left" vertical="center" wrapText="1"/>
      <protection locked="0"/>
    </xf>
    <xf numFmtId="0" fontId="47" fillId="0" borderId="31" xfId="2" applyFont="1" applyBorder="1" applyAlignment="1">
      <alignment horizontal="left" vertical="center" wrapText="1"/>
      <protection locked="0"/>
    </xf>
    <xf numFmtId="0" fontId="47" fillId="0" borderId="32" xfId="2" applyFont="1" applyBorder="1" applyAlignment="1">
      <alignment horizontal="left" vertical="center" wrapText="1"/>
      <protection locked="0"/>
    </xf>
    <xf numFmtId="0" fontId="43" fillId="0" borderId="31" xfId="2" applyFont="1" applyBorder="1" applyAlignment="1">
      <alignment horizontal="left" vertical="center" wrapText="1"/>
      <protection locked="0"/>
    </xf>
    <xf numFmtId="0" fontId="43" fillId="0" borderId="32" xfId="2" applyFont="1" applyBorder="1" applyAlignment="1">
      <alignment horizontal="left" vertical="center" wrapText="1"/>
      <protection locked="0"/>
    </xf>
    <xf numFmtId="0" fontId="43" fillId="0" borderId="32" xfId="2" applyFont="1" applyBorder="1" applyAlignment="1">
      <alignment horizontal="left" vertical="center"/>
      <protection locked="0"/>
    </xf>
    <xf numFmtId="0" fontId="43" fillId="0" borderId="34" xfId="2" applyFont="1" applyBorder="1" applyAlignment="1">
      <alignment horizontal="left" vertical="center" wrapText="1"/>
      <protection locked="0"/>
    </xf>
    <xf numFmtId="0" fontId="43" fillId="0" borderId="33" xfId="2" applyFont="1" applyBorder="1" applyAlignment="1">
      <alignment horizontal="left" vertical="center" wrapText="1"/>
      <protection locked="0"/>
    </xf>
    <xf numFmtId="0" fontId="43" fillId="0" borderId="35" xfId="2" applyFont="1" applyBorder="1" applyAlignment="1">
      <alignment horizontal="left" vertical="center" wrapText="1"/>
      <protection locked="0"/>
    </xf>
    <xf numFmtId="0" fontId="43" fillId="0" borderId="0" xfId="2" applyFont="1" applyBorder="1" applyAlignment="1">
      <alignment horizontal="left" vertical="top"/>
      <protection locked="0"/>
    </xf>
    <xf numFmtId="0" fontId="43" fillId="0" borderId="0" xfId="2" applyFont="1" applyBorder="1" applyAlignment="1">
      <alignment horizontal="center" vertical="top"/>
      <protection locked="0"/>
    </xf>
    <xf numFmtId="0" fontId="43" fillId="0" borderId="34" xfId="2" applyFont="1" applyBorder="1" applyAlignment="1">
      <alignment horizontal="left" vertical="center"/>
      <protection locked="0"/>
    </xf>
    <xf numFmtId="0" fontId="43" fillId="0" borderId="35" xfId="2" applyFont="1" applyBorder="1" applyAlignment="1">
      <alignment horizontal="left" vertical="center"/>
      <protection locked="0"/>
    </xf>
    <xf numFmtId="0" fontId="47" fillId="0" borderId="0" xfId="2" applyFont="1" applyAlignment="1">
      <alignment vertical="center"/>
      <protection locked="0"/>
    </xf>
    <xf numFmtId="0" fontId="42" fillId="0" borderId="0" xfId="2" applyFont="1" applyBorder="1" applyAlignment="1">
      <alignment vertical="center"/>
      <protection locked="0"/>
    </xf>
    <xf numFmtId="0" fontId="47" fillId="0" borderId="33" xfId="2" applyFont="1" applyBorder="1" applyAlignment="1">
      <alignment vertical="center"/>
      <protection locked="0"/>
    </xf>
    <xf numFmtId="0" fontId="42" fillId="0" borderId="33" xfId="2" applyFont="1" applyBorder="1" applyAlignment="1">
      <alignment vertical="center"/>
      <protection locked="0"/>
    </xf>
    <xf numFmtId="0" fontId="39" fillId="0" borderId="0" xfId="2" applyBorder="1" applyAlignment="1">
      <alignment vertical="top"/>
      <protection locked="0"/>
    </xf>
    <xf numFmtId="49" fontId="43" fillId="0" borderId="0" xfId="2" applyNumberFormat="1" applyFont="1" applyBorder="1" applyAlignment="1">
      <alignment horizontal="left" vertical="center"/>
      <protection locked="0"/>
    </xf>
    <xf numFmtId="0" fontId="39" fillId="0" borderId="33" xfId="2" applyBorder="1" applyAlignment="1">
      <alignment vertical="top"/>
      <protection locked="0"/>
    </xf>
    <xf numFmtId="0" fontId="42" fillId="0" borderId="33" xfId="2" applyFont="1" applyBorder="1" applyAlignment="1">
      <alignment horizontal="left"/>
      <protection locked="0"/>
    </xf>
    <xf numFmtId="0" fontId="47" fillId="0" borderId="33" xfId="2" applyFont="1" applyBorder="1" applyAlignment="1">
      <protection locked="0"/>
    </xf>
    <xf numFmtId="0" fontId="40" fillId="0" borderId="31" xfId="2" applyFont="1" applyBorder="1" applyAlignment="1">
      <alignment vertical="top"/>
      <protection locked="0"/>
    </xf>
    <xf numFmtId="0" fontId="40" fillId="0" borderId="32" xfId="2" applyFont="1" applyBorder="1" applyAlignment="1">
      <alignment vertical="top"/>
      <protection locked="0"/>
    </xf>
    <xf numFmtId="0" fontId="40" fillId="0" borderId="0" xfId="2" applyFont="1" applyBorder="1" applyAlignment="1">
      <alignment horizontal="center" vertical="center"/>
      <protection locked="0"/>
    </xf>
    <xf numFmtId="0" fontId="40" fillId="0" borderId="0" xfId="2" applyFont="1" applyBorder="1" applyAlignment="1">
      <alignment horizontal="left" vertical="top"/>
      <protection locked="0"/>
    </xf>
    <xf numFmtId="0" fontId="40" fillId="0" borderId="34" xfId="2" applyFont="1" applyBorder="1" applyAlignment="1">
      <alignment vertical="top"/>
      <protection locked="0"/>
    </xf>
    <xf numFmtId="0" fontId="40" fillId="0" borderId="33" xfId="2" applyFont="1" applyBorder="1" applyAlignment="1">
      <alignment vertical="top"/>
      <protection locked="0"/>
    </xf>
    <xf numFmtId="0" fontId="40" fillId="0" borderId="35" xfId="2" applyFont="1" applyBorder="1" applyAlignment="1">
      <alignment vertical="top"/>
      <protection locked="0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9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0" fontId="16" fillId="0" borderId="0" xfId="0" applyFont="1" applyAlignment="1">
      <alignment horizontal="left" vertical="top" wrapText="1"/>
    </xf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22" fillId="0" borderId="0" xfId="0" applyFont="1" applyAlignment="1">
      <alignment horizontal="left" vertical="center" wrapText="1"/>
    </xf>
    <xf numFmtId="0" fontId="2" fillId="6" borderId="8" xfId="0" applyFont="1" applyFill="1" applyBorder="1" applyAlignment="1">
      <alignment horizontal="center" vertical="center"/>
    </xf>
    <xf numFmtId="0" fontId="0" fillId="6" borderId="9" xfId="0" applyFont="1" applyFill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48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left" vertical="center" wrapText="1"/>
    </xf>
    <xf numFmtId="4" fontId="17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5" fillId="0" borderId="0" xfId="0" applyFont="1" applyAlignment="1">
      <alignment horizontal="left" vertical="center" wrapText="1"/>
    </xf>
    <xf numFmtId="0" fontId="38" fillId="2" borderId="0" xfId="1" applyFont="1" applyFill="1" applyAlignment="1">
      <alignment vertical="center"/>
    </xf>
    <xf numFmtId="0" fontId="15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 wrapText="1"/>
    </xf>
    <xf numFmtId="0" fontId="43" fillId="0" borderId="0" xfId="2" applyFont="1" applyBorder="1" applyAlignment="1">
      <alignment horizontal="left" vertical="top"/>
      <protection locked="0"/>
    </xf>
    <xf numFmtId="0" fontId="41" fillId="0" borderId="0" xfId="2" applyFont="1" applyBorder="1" applyAlignment="1">
      <alignment horizontal="center" vertical="center" wrapText="1"/>
      <protection locked="0"/>
    </xf>
    <xf numFmtId="0" fontId="42" fillId="0" borderId="33" xfId="2" applyFont="1" applyBorder="1" applyAlignment="1">
      <alignment horizontal="left"/>
      <protection locked="0"/>
    </xf>
    <xf numFmtId="0" fontId="43" fillId="0" borderId="0" xfId="2" applyFont="1" applyBorder="1" applyAlignment="1">
      <alignment horizontal="left" vertical="center"/>
      <protection locked="0"/>
    </xf>
    <xf numFmtId="0" fontId="41" fillId="0" borderId="0" xfId="2" applyFont="1" applyBorder="1" applyAlignment="1">
      <alignment horizontal="center" vertical="center"/>
      <protection locked="0"/>
    </xf>
    <xf numFmtId="49" fontId="43" fillId="0" borderId="0" xfId="2" applyNumberFormat="1" applyFont="1" applyBorder="1" applyAlignment="1">
      <alignment horizontal="left" vertical="center" wrapText="1"/>
      <protection locked="0"/>
    </xf>
    <xf numFmtId="0" fontId="43" fillId="0" borderId="0" xfId="2" applyFont="1" applyBorder="1" applyAlignment="1">
      <alignment horizontal="left" vertical="center" wrapText="1"/>
      <protection locked="0"/>
    </xf>
    <xf numFmtId="0" fontId="42" fillId="0" borderId="33" xfId="2" applyFont="1" applyBorder="1" applyAlignment="1">
      <alignment horizontal="left" wrapText="1"/>
      <protection locked="0"/>
    </xf>
  </cellXfs>
  <cellStyles count="3">
    <cellStyle name="Hypertextový odkaz" xfId="1" builtinId="8"/>
    <cellStyle name="Normální" xfId="0" builtinId="0" customBuiltin="1"/>
    <cellStyle name="Normální 2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4A1EF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CFDC4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A57FA.tmp" TargetMode="External"/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workbookViewId="0">
      <pane ySplit="1" topLeftCell="A27" activePane="bottomLeft" state="frozen"/>
      <selection pane="bottomLeft" activeCell="K6" sqref="K6:AO6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 x14ac:dyDescent="0.3">
      <c r="A1" s="229" t="s">
        <v>0</v>
      </c>
      <c r="B1" s="230"/>
      <c r="C1" s="230"/>
      <c r="D1" s="231" t="s">
        <v>1</v>
      </c>
      <c r="E1" s="230"/>
      <c r="F1" s="230"/>
      <c r="G1" s="230"/>
      <c r="H1" s="230"/>
      <c r="I1" s="230"/>
      <c r="J1" s="230"/>
      <c r="K1" s="232" t="s">
        <v>1376</v>
      </c>
      <c r="L1" s="232"/>
      <c r="M1" s="232"/>
      <c r="N1" s="232"/>
      <c r="O1" s="232"/>
      <c r="P1" s="232"/>
      <c r="Q1" s="232"/>
      <c r="R1" s="232"/>
      <c r="S1" s="232"/>
      <c r="T1" s="230"/>
      <c r="U1" s="230"/>
      <c r="V1" s="230"/>
      <c r="W1" s="232" t="s">
        <v>1377</v>
      </c>
      <c r="X1" s="232"/>
      <c r="Y1" s="232"/>
      <c r="Z1" s="232"/>
      <c r="AA1" s="232"/>
      <c r="AB1" s="232"/>
      <c r="AC1" s="232"/>
      <c r="AD1" s="232"/>
      <c r="AE1" s="232"/>
      <c r="AF1" s="232"/>
      <c r="AG1" s="232"/>
      <c r="AH1" s="232"/>
      <c r="AI1" s="224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4" t="s">
        <v>2</v>
      </c>
      <c r="BB1" s="14" t="s">
        <v>3</v>
      </c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T1" s="16" t="s">
        <v>4</v>
      </c>
      <c r="BU1" s="16" t="s">
        <v>4</v>
      </c>
      <c r="BV1" s="16" t="s">
        <v>5</v>
      </c>
    </row>
    <row r="2" spans="1:74" ht="36.950000000000003" customHeight="1" x14ac:dyDescent="0.3">
      <c r="AR2" s="315" t="s">
        <v>6</v>
      </c>
      <c r="AS2" s="316"/>
      <c r="AT2" s="316"/>
      <c r="AU2" s="316"/>
      <c r="AV2" s="316"/>
      <c r="AW2" s="316"/>
      <c r="AX2" s="316"/>
      <c r="AY2" s="316"/>
      <c r="AZ2" s="316"/>
      <c r="BA2" s="316"/>
      <c r="BB2" s="316"/>
      <c r="BC2" s="316"/>
      <c r="BD2" s="316"/>
      <c r="BE2" s="316"/>
      <c r="BS2" s="17" t="s">
        <v>7</v>
      </c>
      <c r="BT2" s="17" t="s">
        <v>8</v>
      </c>
    </row>
    <row r="3" spans="1:74" ht="6.95" customHeight="1" x14ac:dyDescent="0.3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20"/>
      <c r="BS3" s="17" t="s">
        <v>7</v>
      </c>
      <c r="BT3" s="17" t="s">
        <v>9</v>
      </c>
    </row>
    <row r="4" spans="1:74" ht="36.950000000000003" customHeight="1" x14ac:dyDescent="0.3">
      <c r="B4" s="21"/>
      <c r="C4" s="22"/>
      <c r="D4" s="23" t="s">
        <v>10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4"/>
      <c r="AS4" s="25" t="s">
        <v>11</v>
      </c>
      <c r="BE4" s="26" t="s">
        <v>12</v>
      </c>
      <c r="BS4" s="17" t="s">
        <v>13</v>
      </c>
    </row>
    <row r="5" spans="1:74" ht="14.45" customHeight="1" x14ac:dyDescent="0.3">
      <c r="B5" s="21"/>
      <c r="C5" s="22"/>
      <c r="D5" s="27" t="s">
        <v>14</v>
      </c>
      <c r="E5" s="22"/>
      <c r="F5" s="22"/>
      <c r="G5" s="22"/>
      <c r="H5" s="22"/>
      <c r="I5" s="22"/>
      <c r="J5" s="22"/>
      <c r="K5" s="333" t="s">
        <v>15</v>
      </c>
      <c r="L5" s="334"/>
      <c r="M5" s="334"/>
      <c r="N5" s="334"/>
      <c r="O5" s="334"/>
      <c r="P5" s="334"/>
      <c r="Q5" s="334"/>
      <c r="R5" s="334"/>
      <c r="S5" s="334"/>
      <c r="T5" s="334"/>
      <c r="U5" s="334"/>
      <c r="V5" s="334"/>
      <c r="W5" s="334"/>
      <c r="X5" s="334"/>
      <c r="Y5" s="334"/>
      <c r="Z5" s="334"/>
      <c r="AA5" s="334"/>
      <c r="AB5" s="334"/>
      <c r="AC5" s="334"/>
      <c r="AD5" s="334"/>
      <c r="AE5" s="334"/>
      <c r="AF5" s="334"/>
      <c r="AG5" s="334"/>
      <c r="AH5" s="334"/>
      <c r="AI5" s="334"/>
      <c r="AJ5" s="334"/>
      <c r="AK5" s="334"/>
      <c r="AL5" s="334"/>
      <c r="AM5" s="334"/>
      <c r="AN5" s="334"/>
      <c r="AO5" s="334"/>
      <c r="AP5" s="22"/>
      <c r="AQ5" s="24"/>
      <c r="BE5" s="331" t="s">
        <v>16</v>
      </c>
      <c r="BS5" s="17" t="s">
        <v>7</v>
      </c>
    </row>
    <row r="6" spans="1:74" ht="36.950000000000003" customHeight="1" x14ac:dyDescent="0.3">
      <c r="B6" s="21"/>
      <c r="C6" s="22"/>
      <c r="D6" s="29" t="s">
        <v>17</v>
      </c>
      <c r="E6" s="22"/>
      <c r="F6" s="22"/>
      <c r="G6" s="22"/>
      <c r="H6" s="22"/>
      <c r="I6" s="22"/>
      <c r="J6" s="22"/>
      <c r="K6" s="344" t="s">
        <v>1563</v>
      </c>
      <c r="L6" s="334"/>
      <c r="M6" s="334"/>
      <c r="N6" s="334"/>
      <c r="O6" s="334"/>
      <c r="P6" s="334"/>
      <c r="Q6" s="334"/>
      <c r="R6" s="334"/>
      <c r="S6" s="334"/>
      <c r="T6" s="334"/>
      <c r="U6" s="334"/>
      <c r="V6" s="334"/>
      <c r="W6" s="334"/>
      <c r="X6" s="334"/>
      <c r="Y6" s="334"/>
      <c r="Z6" s="334"/>
      <c r="AA6" s="334"/>
      <c r="AB6" s="334"/>
      <c r="AC6" s="334"/>
      <c r="AD6" s="334"/>
      <c r="AE6" s="334"/>
      <c r="AF6" s="334"/>
      <c r="AG6" s="334"/>
      <c r="AH6" s="334"/>
      <c r="AI6" s="334"/>
      <c r="AJ6" s="334"/>
      <c r="AK6" s="334"/>
      <c r="AL6" s="334"/>
      <c r="AM6" s="334"/>
      <c r="AN6" s="334"/>
      <c r="AO6" s="334"/>
      <c r="AP6" s="22"/>
      <c r="AQ6" s="24"/>
      <c r="BE6" s="316"/>
      <c r="BS6" s="17" t="s">
        <v>18</v>
      </c>
    </row>
    <row r="7" spans="1:74" ht="14.45" customHeight="1" x14ac:dyDescent="0.3">
      <c r="B7" s="21"/>
      <c r="C7" s="22"/>
      <c r="D7" s="30" t="s">
        <v>19</v>
      </c>
      <c r="E7" s="22"/>
      <c r="F7" s="22"/>
      <c r="G7" s="22"/>
      <c r="H7" s="22"/>
      <c r="I7" s="22"/>
      <c r="J7" s="22"/>
      <c r="K7" s="28" t="s">
        <v>20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0" t="s">
        <v>21</v>
      </c>
      <c r="AL7" s="22"/>
      <c r="AM7" s="22"/>
      <c r="AN7" s="28" t="s">
        <v>22</v>
      </c>
      <c r="AO7" s="22"/>
      <c r="AP7" s="22"/>
      <c r="AQ7" s="24"/>
      <c r="BE7" s="316"/>
      <c r="BS7" s="17" t="s">
        <v>23</v>
      </c>
    </row>
    <row r="8" spans="1:74" ht="14.45" customHeight="1" x14ac:dyDescent="0.3">
      <c r="B8" s="21"/>
      <c r="C8" s="22"/>
      <c r="D8" s="30" t="s">
        <v>24</v>
      </c>
      <c r="E8" s="22"/>
      <c r="F8" s="22"/>
      <c r="G8" s="22"/>
      <c r="H8" s="22"/>
      <c r="I8" s="22"/>
      <c r="J8" s="22"/>
      <c r="K8" s="28" t="s">
        <v>25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0" t="s">
        <v>26</v>
      </c>
      <c r="AL8" s="22"/>
      <c r="AM8" s="22"/>
      <c r="AN8" s="31" t="s">
        <v>27</v>
      </c>
      <c r="AO8" s="22"/>
      <c r="AP8" s="22"/>
      <c r="AQ8" s="24"/>
      <c r="BE8" s="316"/>
      <c r="BS8" s="17" t="s">
        <v>23</v>
      </c>
    </row>
    <row r="9" spans="1:74" ht="29.25" customHeight="1" x14ac:dyDescent="0.3">
      <c r="B9" s="21"/>
      <c r="C9" s="22"/>
      <c r="D9" s="27" t="s">
        <v>28</v>
      </c>
      <c r="E9" s="22"/>
      <c r="F9" s="22"/>
      <c r="G9" s="22"/>
      <c r="H9" s="22"/>
      <c r="I9" s="22"/>
      <c r="J9" s="22"/>
      <c r="K9" s="32" t="s">
        <v>29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7" t="s">
        <v>30</v>
      </c>
      <c r="AL9" s="22"/>
      <c r="AM9" s="22"/>
      <c r="AN9" s="32" t="s">
        <v>31</v>
      </c>
      <c r="AO9" s="22"/>
      <c r="AP9" s="22"/>
      <c r="AQ9" s="24"/>
      <c r="BE9" s="316"/>
      <c r="BS9" s="17" t="s">
        <v>23</v>
      </c>
    </row>
    <row r="10" spans="1:74" ht="14.45" customHeight="1" x14ac:dyDescent="0.3">
      <c r="B10" s="21"/>
      <c r="C10" s="22"/>
      <c r="D10" s="30" t="s">
        <v>32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0" t="s">
        <v>33</v>
      </c>
      <c r="AL10" s="22"/>
      <c r="AM10" s="22"/>
      <c r="AN10" s="28" t="s">
        <v>3</v>
      </c>
      <c r="AO10" s="22"/>
      <c r="AP10" s="22"/>
      <c r="AQ10" s="24"/>
      <c r="BE10" s="316"/>
      <c r="BS10" s="17" t="s">
        <v>18</v>
      </c>
    </row>
    <row r="11" spans="1:74" ht="18.399999999999999" customHeight="1" x14ac:dyDescent="0.3">
      <c r="B11" s="21"/>
      <c r="C11" s="22"/>
      <c r="D11" s="22"/>
      <c r="E11" s="28" t="s">
        <v>34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0" t="s">
        <v>35</v>
      </c>
      <c r="AL11" s="22"/>
      <c r="AM11" s="22"/>
      <c r="AN11" s="28" t="s">
        <v>3</v>
      </c>
      <c r="AO11" s="22"/>
      <c r="AP11" s="22"/>
      <c r="AQ11" s="24"/>
      <c r="BE11" s="316"/>
      <c r="BS11" s="17" t="s">
        <v>18</v>
      </c>
    </row>
    <row r="12" spans="1:74" ht="6.95" customHeight="1" x14ac:dyDescent="0.3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4"/>
      <c r="BE12" s="316"/>
      <c r="BS12" s="17" t="s">
        <v>18</v>
      </c>
    </row>
    <row r="13" spans="1:74" ht="14.45" customHeight="1" x14ac:dyDescent="0.3">
      <c r="B13" s="21"/>
      <c r="C13" s="22"/>
      <c r="D13" s="30" t="s">
        <v>36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0" t="s">
        <v>33</v>
      </c>
      <c r="AL13" s="22"/>
      <c r="AM13" s="22"/>
      <c r="AN13" s="33" t="s">
        <v>37</v>
      </c>
      <c r="AO13" s="22"/>
      <c r="AP13" s="22"/>
      <c r="AQ13" s="24"/>
      <c r="BE13" s="316"/>
      <c r="BS13" s="17" t="s">
        <v>18</v>
      </c>
    </row>
    <row r="14" spans="1:74" ht="15" x14ac:dyDescent="0.3">
      <c r="B14" s="21"/>
      <c r="C14" s="22"/>
      <c r="D14" s="22"/>
      <c r="E14" s="345" t="s">
        <v>37</v>
      </c>
      <c r="F14" s="334"/>
      <c r="G14" s="334"/>
      <c r="H14" s="334"/>
      <c r="I14" s="334"/>
      <c r="J14" s="334"/>
      <c r="K14" s="334"/>
      <c r="L14" s="334"/>
      <c r="M14" s="334"/>
      <c r="N14" s="334"/>
      <c r="O14" s="334"/>
      <c r="P14" s="334"/>
      <c r="Q14" s="334"/>
      <c r="R14" s="334"/>
      <c r="S14" s="334"/>
      <c r="T14" s="334"/>
      <c r="U14" s="334"/>
      <c r="V14" s="334"/>
      <c r="W14" s="334"/>
      <c r="X14" s="334"/>
      <c r="Y14" s="334"/>
      <c r="Z14" s="334"/>
      <c r="AA14" s="334"/>
      <c r="AB14" s="334"/>
      <c r="AC14" s="334"/>
      <c r="AD14" s="334"/>
      <c r="AE14" s="334"/>
      <c r="AF14" s="334"/>
      <c r="AG14" s="334"/>
      <c r="AH14" s="334"/>
      <c r="AI14" s="334"/>
      <c r="AJ14" s="334"/>
      <c r="AK14" s="30" t="s">
        <v>35</v>
      </c>
      <c r="AL14" s="22"/>
      <c r="AM14" s="22"/>
      <c r="AN14" s="33" t="s">
        <v>37</v>
      </c>
      <c r="AO14" s="22"/>
      <c r="AP14" s="22"/>
      <c r="AQ14" s="24"/>
      <c r="BE14" s="316"/>
      <c r="BS14" s="17" t="s">
        <v>18</v>
      </c>
    </row>
    <row r="15" spans="1:74" ht="6.95" customHeight="1" x14ac:dyDescent="0.3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4"/>
      <c r="BE15" s="316"/>
      <c r="BS15" s="17" t="s">
        <v>4</v>
      </c>
    </row>
    <row r="16" spans="1:74" ht="14.45" customHeight="1" x14ac:dyDescent="0.3">
      <c r="B16" s="21"/>
      <c r="C16" s="22"/>
      <c r="D16" s="30" t="s">
        <v>38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0" t="s">
        <v>33</v>
      </c>
      <c r="AL16" s="22"/>
      <c r="AM16" s="22"/>
      <c r="AN16" s="28" t="s">
        <v>3</v>
      </c>
      <c r="AO16" s="22"/>
      <c r="AP16" s="22"/>
      <c r="AQ16" s="24"/>
      <c r="BE16" s="316"/>
      <c r="BS16" s="17" t="s">
        <v>4</v>
      </c>
    </row>
    <row r="17" spans="2:71" ht="18.399999999999999" customHeight="1" x14ac:dyDescent="0.3">
      <c r="B17" s="21"/>
      <c r="C17" s="22"/>
      <c r="D17" s="22"/>
      <c r="E17" s="28" t="s">
        <v>39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0" t="s">
        <v>35</v>
      </c>
      <c r="AL17" s="22"/>
      <c r="AM17" s="22"/>
      <c r="AN17" s="28" t="s">
        <v>3</v>
      </c>
      <c r="AO17" s="22"/>
      <c r="AP17" s="22"/>
      <c r="AQ17" s="24"/>
      <c r="BE17" s="316"/>
      <c r="BS17" s="17" t="s">
        <v>40</v>
      </c>
    </row>
    <row r="18" spans="2:71" ht="6.95" customHeight="1" x14ac:dyDescent="0.3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4"/>
      <c r="BE18" s="316"/>
      <c r="BS18" s="17" t="s">
        <v>7</v>
      </c>
    </row>
    <row r="19" spans="2:71" ht="14.45" customHeight="1" x14ac:dyDescent="0.3">
      <c r="B19" s="21"/>
      <c r="C19" s="22"/>
      <c r="D19" s="30" t="s">
        <v>41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4"/>
      <c r="BE19" s="316"/>
      <c r="BS19" s="17" t="s">
        <v>7</v>
      </c>
    </row>
    <row r="20" spans="2:71" ht="22.5" customHeight="1" x14ac:dyDescent="0.3">
      <c r="B20" s="21"/>
      <c r="C20" s="22"/>
      <c r="D20" s="22"/>
      <c r="E20" s="346" t="s">
        <v>3</v>
      </c>
      <c r="F20" s="334"/>
      <c r="G20" s="334"/>
      <c r="H20" s="334"/>
      <c r="I20" s="334"/>
      <c r="J20" s="334"/>
      <c r="K20" s="334"/>
      <c r="L20" s="334"/>
      <c r="M20" s="334"/>
      <c r="N20" s="334"/>
      <c r="O20" s="334"/>
      <c r="P20" s="334"/>
      <c r="Q20" s="334"/>
      <c r="R20" s="334"/>
      <c r="S20" s="334"/>
      <c r="T20" s="334"/>
      <c r="U20" s="334"/>
      <c r="V20" s="334"/>
      <c r="W20" s="334"/>
      <c r="X20" s="334"/>
      <c r="Y20" s="334"/>
      <c r="Z20" s="334"/>
      <c r="AA20" s="334"/>
      <c r="AB20" s="334"/>
      <c r="AC20" s="334"/>
      <c r="AD20" s="334"/>
      <c r="AE20" s="334"/>
      <c r="AF20" s="334"/>
      <c r="AG20" s="334"/>
      <c r="AH20" s="334"/>
      <c r="AI20" s="334"/>
      <c r="AJ20" s="334"/>
      <c r="AK20" s="334"/>
      <c r="AL20" s="334"/>
      <c r="AM20" s="334"/>
      <c r="AN20" s="334"/>
      <c r="AO20" s="22"/>
      <c r="AP20" s="22"/>
      <c r="AQ20" s="24"/>
      <c r="BE20" s="316"/>
      <c r="BS20" s="17" t="s">
        <v>40</v>
      </c>
    </row>
    <row r="21" spans="2:71" ht="6.95" customHeight="1" x14ac:dyDescent="0.3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4"/>
      <c r="BE21" s="316"/>
    </row>
    <row r="22" spans="2:71" ht="6.95" customHeight="1" x14ac:dyDescent="0.3">
      <c r="B22" s="21"/>
      <c r="C22" s="22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22"/>
      <c r="AQ22" s="24"/>
      <c r="BE22" s="316"/>
    </row>
    <row r="23" spans="2:71" s="1" customFormat="1" ht="25.9" customHeight="1" x14ac:dyDescent="0.3">
      <c r="B23" s="35"/>
      <c r="C23" s="36"/>
      <c r="D23" s="37" t="s">
        <v>42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47">
        <f>ROUND(AG51,2)</f>
        <v>0</v>
      </c>
      <c r="AL23" s="348"/>
      <c r="AM23" s="348"/>
      <c r="AN23" s="348"/>
      <c r="AO23" s="348"/>
      <c r="AP23" s="36"/>
      <c r="AQ23" s="39"/>
      <c r="BE23" s="322"/>
    </row>
    <row r="24" spans="2:71" s="1" customFormat="1" ht="6.95" customHeight="1" x14ac:dyDescent="0.3">
      <c r="B24" s="35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9"/>
      <c r="BE24" s="322"/>
    </row>
    <row r="25" spans="2:71" s="1" customFormat="1" x14ac:dyDescent="0.3">
      <c r="B25" s="35"/>
      <c r="C25" s="36"/>
      <c r="D25" s="36"/>
      <c r="E25" s="36"/>
      <c r="F25" s="36"/>
      <c r="G25" s="36"/>
      <c r="H25" s="36"/>
      <c r="I25" s="36"/>
      <c r="J25" s="36"/>
      <c r="K25" s="36"/>
      <c r="L25" s="349" t="s">
        <v>43</v>
      </c>
      <c r="M25" s="327"/>
      <c r="N25" s="327"/>
      <c r="O25" s="327"/>
      <c r="P25" s="36"/>
      <c r="Q25" s="36"/>
      <c r="R25" s="36"/>
      <c r="S25" s="36"/>
      <c r="T25" s="36"/>
      <c r="U25" s="36"/>
      <c r="V25" s="36"/>
      <c r="W25" s="349" t="s">
        <v>44</v>
      </c>
      <c r="X25" s="327"/>
      <c r="Y25" s="327"/>
      <c r="Z25" s="327"/>
      <c r="AA25" s="327"/>
      <c r="AB25" s="327"/>
      <c r="AC25" s="327"/>
      <c r="AD25" s="327"/>
      <c r="AE25" s="327"/>
      <c r="AF25" s="36"/>
      <c r="AG25" s="36"/>
      <c r="AH25" s="36"/>
      <c r="AI25" s="36"/>
      <c r="AJ25" s="36"/>
      <c r="AK25" s="349" t="s">
        <v>45</v>
      </c>
      <c r="AL25" s="327"/>
      <c r="AM25" s="327"/>
      <c r="AN25" s="327"/>
      <c r="AO25" s="327"/>
      <c r="AP25" s="36"/>
      <c r="AQ25" s="39"/>
      <c r="BE25" s="322"/>
    </row>
    <row r="26" spans="2:71" s="2" customFormat="1" ht="14.45" customHeight="1" x14ac:dyDescent="0.3">
      <c r="B26" s="41"/>
      <c r="C26" s="42"/>
      <c r="D26" s="43" t="s">
        <v>46</v>
      </c>
      <c r="E26" s="42"/>
      <c r="F26" s="43" t="s">
        <v>47</v>
      </c>
      <c r="G26" s="42"/>
      <c r="H26" s="42"/>
      <c r="I26" s="42"/>
      <c r="J26" s="42"/>
      <c r="K26" s="42"/>
      <c r="L26" s="330">
        <v>0.21</v>
      </c>
      <c r="M26" s="329"/>
      <c r="N26" s="329"/>
      <c r="O26" s="329"/>
      <c r="P26" s="42"/>
      <c r="Q26" s="42"/>
      <c r="R26" s="42"/>
      <c r="S26" s="42"/>
      <c r="T26" s="42"/>
      <c r="U26" s="42"/>
      <c r="V26" s="42"/>
      <c r="W26" s="328">
        <f>ROUND(AZ51,2)</f>
        <v>0</v>
      </c>
      <c r="X26" s="329"/>
      <c r="Y26" s="329"/>
      <c r="Z26" s="329"/>
      <c r="AA26" s="329"/>
      <c r="AB26" s="329"/>
      <c r="AC26" s="329"/>
      <c r="AD26" s="329"/>
      <c r="AE26" s="329"/>
      <c r="AF26" s="42"/>
      <c r="AG26" s="42"/>
      <c r="AH26" s="42"/>
      <c r="AI26" s="42"/>
      <c r="AJ26" s="42"/>
      <c r="AK26" s="328">
        <f>ROUND(AV51,2)</f>
        <v>0</v>
      </c>
      <c r="AL26" s="329"/>
      <c r="AM26" s="329"/>
      <c r="AN26" s="329"/>
      <c r="AO26" s="329"/>
      <c r="AP26" s="42"/>
      <c r="AQ26" s="44"/>
      <c r="BE26" s="332"/>
    </row>
    <row r="27" spans="2:71" s="2" customFormat="1" ht="14.45" customHeight="1" x14ac:dyDescent="0.3">
      <c r="B27" s="41"/>
      <c r="C27" s="42"/>
      <c r="D27" s="42"/>
      <c r="E27" s="42"/>
      <c r="F27" s="43" t="s">
        <v>48</v>
      </c>
      <c r="G27" s="42"/>
      <c r="H27" s="42"/>
      <c r="I27" s="42"/>
      <c r="J27" s="42"/>
      <c r="K27" s="42"/>
      <c r="L27" s="330">
        <v>0.15</v>
      </c>
      <c r="M27" s="329"/>
      <c r="N27" s="329"/>
      <c r="O27" s="329"/>
      <c r="P27" s="42"/>
      <c r="Q27" s="42"/>
      <c r="R27" s="42"/>
      <c r="S27" s="42"/>
      <c r="T27" s="42"/>
      <c r="U27" s="42"/>
      <c r="V27" s="42"/>
      <c r="W27" s="328">
        <f>ROUND(BA51,2)</f>
        <v>0</v>
      </c>
      <c r="X27" s="329"/>
      <c r="Y27" s="329"/>
      <c r="Z27" s="329"/>
      <c r="AA27" s="329"/>
      <c r="AB27" s="329"/>
      <c r="AC27" s="329"/>
      <c r="AD27" s="329"/>
      <c r="AE27" s="329"/>
      <c r="AF27" s="42"/>
      <c r="AG27" s="42"/>
      <c r="AH27" s="42"/>
      <c r="AI27" s="42"/>
      <c r="AJ27" s="42"/>
      <c r="AK27" s="328">
        <f>ROUND(AW51,2)</f>
        <v>0</v>
      </c>
      <c r="AL27" s="329"/>
      <c r="AM27" s="329"/>
      <c r="AN27" s="329"/>
      <c r="AO27" s="329"/>
      <c r="AP27" s="42"/>
      <c r="AQ27" s="44"/>
      <c r="BE27" s="332"/>
    </row>
    <row r="28" spans="2:71" s="2" customFormat="1" ht="14.45" hidden="1" customHeight="1" x14ac:dyDescent="0.3">
      <c r="B28" s="41"/>
      <c r="C28" s="42"/>
      <c r="D28" s="42"/>
      <c r="E28" s="42"/>
      <c r="F28" s="43" t="s">
        <v>49</v>
      </c>
      <c r="G28" s="42"/>
      <c r="H28" s="42"/>
      <c r="I28" s="42"/>
      <c r="J28" s="42"/>
      <c r="K28" s="42"/>
      <c r="L28" s="330">
        <v>0.21</v>
      </c>
      <c r="M28" s="329"/>
      <c r="N28" s="329"/>
      <c r="O28" s="329"/>
      <c r="P28" s="42"/>
      <c r="Q28" s="42"/>
      <c r="R28" s="42"/>
      <c r="S28" s="42"/>
      <c r="T28" s="42"/>
      <c r="U28" s="42"/>
      <c r="V28" s="42"/>
      <c r="W28" s="328">
        <f>ROUND(BB51,2)</f>
        <v>0</v>
      </c>
      <c r="X28" s="329"/>
      <c r="Y28" s="329"/>
      <c r="Z28" s="329"/>
      <c r="AA28" s="329"/>
      <c r="AB28" s="329"/>
      <c r="AC28" s="329"/>
      <c r="AD28" s="329"/>
      <c r="AE28" s="329"/>
      <c r="AF28" s="42"/>
      <c r="AG28" s="42"/>
      <c r="AH28" s="42"/>
      <c r="AI28" s="42"/>
      <c r="AJ28" s="42"/>
      <c r="AK28" s="328">
        <v>0</v>
      </c>
      <c r="AL28" s="329"/>
      <c r="AM28" s="329"/>
      <c r="AN28" s="329"/>
      <c r="AO28" s="329"/>
      <c r="AP28" s="42"/>
      <c r="AQ28" s="44"/>
      <c r="BE28" s="332"/>
    </row>
    <row r="29" spans="2:71" s="2" customFormat="1" ht="14.45" hidden="1" customHeight="1" x14ac:dyDescent="0.3">
      <c r="B29" s="41"/>
      <c r="C29" s="42"/>
      <c r="D29" s="42"/>
      <c r="E29" s="42"/>
      <c r="F29" s="43" t="s">
        <v>50</v>
      </c>
      <c r="G29" s="42"/>
      <c r="H29" s="42"/>
      <c r="I29" s="42"/>
      <c r="J29" s="42"/>
      <c r="K29" s="42"/>
      <c r="L29" s="330">
        <v>0.15</v>
      </c>
      <c r="M29" s="329"/>
      <c r="N29" s="329"/>
      <c r="O29" s="329"/>
      <c r="P29" s="42"/>
      <c r="Q29" s="42"/>
      <c r="R29" s="42"/>
      <c r="S29" s="42"/>
      <c r="T29" s="42"/>
      <c r="U29" s="42"/>
      <c r="V29" s="42"/>
      <c r="W29" s="328">
        <f>ROUND(BC51,2)</f>
        <v>0</v>
      </c>
      <c r="X29" s="329"/>
      <c r="Y29" s="329"/>
      <c r="Z29" s="329"/>
      <c r="AA29" s="329"/>
      <c r="AB29" s="329"/>
      <c r="AC29" s="329"/>
      <c r="AD29" s="329"/>
      <c r="AE29" s="329"/>
      <c r="AF29" s="42"/>
      <c r="AG29" s="42"/>
      <c r="AH29" s="42"/>
      <c r="AI29" s="42"/>
      <c r="AJ29" s="42"/>
      <c r="AK29" s="328">
        <v>0</v>
      </c>
      <c r="AL29" s="329"/>
      <c r="AM29" s="329"/>
      <c r="AN29" s="329"/>
      <c r="AO29" s="329"/>
      <c r="AP29" s="42"/>
      <c r="AQ29" s="44"/>
      <c r="BE29" s="332"/>
    </row>
    <row r="30" spans="2:71" s="2" customFormat="1" ht="14.45" hidden="1" customHeight="1" x14ac:dyDescent="0.3">
      <c r="B30" s="41"/>
      <c r="C30" s="42"/>
      <c r="D30" s="42"/>
      <c r="E30" s="42"/>
      <c r="F30" s="43" t="s">
        <v>51</v>
      </c>
      <c r="G30" s="42"/>
      <c r="H30" s="42"/>
      <c r="I30" s="42"/>
      <c r="J30" s="42"/>
      <c r="K30" s="42"/>
      <c r="L30" s="330">
        <v>0</v>
      </c>
      <c r="M30" s="329"/>
      <c r="N30" s="329"/>
      <c r="O30" s="329"/>
      <c r="P30" s="42"/>
      <c r="Q30" s="42"/>
      <c r="R30" s="42"/>
      <c r="S30" s="42"/>
      <c r="T30" s="42"/>
      <c r="U30" s="42"/>
      <c r="V30" s="42"/>
      <c r="W30" s="328">
        <f>ROUND(BD51,2)</f>
        <v>0</v>
      </c>
      <c r="X30" s="329"/>
      <c r="Y30" s="329"/>
      <c r="Z30" s="329"/>
      <c r="AA30" s="329"/>
      <c r="AB30" s="329"/>
      <c r="AC30" s="329"/>
      <c r="AD30" s="329"/>
      <c r="AE30" s="329"/>
      <c r="AF30" s="42"/>
      <c r="AG30" s="42"/>
      <c r="AH30" s="42"/>
      <c r="AI30" s="42"/>
      <c r="AJ30" s="42"/>
      <c r="AK30" s="328">
        <v>0</v>
      </c>
      <c r="AL30" s="329"/>
      <c r="AM30" s="329"/>
      <c r="AN30" s="329"/>
      <c r="AO30" s="329"/>
      <c r="AP30" s="42"/>
      <c r="AQ30" s="44"/>
      <c r="BE30" s="332"/>
    </row>
    <row r="31" spans="2:71" s="1" customFormat="1" ht="6.95" customHeight="1" x14ac:dyDescent="0.3">
      <c r="B31" s="35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9"/>
      <c r="BE31" s="322"/>
    </row>
    <row r="32" spans="2:71" s="1" customFormat="1" ht="25.9" customHeight="1" x14ac:dyDescent="0.3">
      <c r="B32" s="35"/>
      <c r="C32" s="45"/>
      <c r="D32" s="46" t="s">
        <v>52</v>
      </c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8" t="s">
        <v>53</v>
      </c>
      <c r="U32" s="47"/>
      <c r="V32" s="47"/>
      <c r="W32" s="47"/>
      <c r="X32" s="340" t="s">
        <v>54</v>
      </c>
      <c r="Y32" s="341"/>
      <c r="Z32" s="341"/>
      <c r="AA32" s="341"/>
      <c r="AB32" s="341"/>
      <c r="AC32" s="47"/>
      <c r="AD32" s="47"/>
      <c r="AE32" s="47"/>
      <c r="AF32" s="47"/>
      <c r="AG32" s="47"/>
      <c r="AH32" s="47"/>
      <c r="AI32" s="47"/>
      <c r="AJ32" s="47"/>
      <c r="AK32" s="342">
        <f>SUM(AK23:AK30)</f>
        <v>0</v>
      </c>
      <c r="AL32" s="341"/>
      <c r="AM32" s="341"/>
      <c r="AN32" s="341"/>
      <c r="AO32" s="343"/>
      <c r="AP32" s="45"/>
      <c r="AQ32" s="49"/>
      <c r="BE32" s="322"/>
    </row>
    <row r="33" spans="2:56" s="1" customFormat="1" ht="6.95" customHeight="1" x14ac:dyDescent="0.3">
      <c r="B33" s="35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9"/>
    </row>
    <row r="34" spans="2:56" s="1" customFormat="1" ht="6.95" customHeight="1" x14ac:dyDescent="0.3">
      <c r="B34" s="50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2"/>
    </row>
    <row r="38" spans="2:56" s="1" customFormat="1" ht="6.95" customHeight="1" x14ac:dyDescent="0.3">
      <c r="B38" s="53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54"/>
      <c r="AP38" s="54"/>
      <c r="AQ38" s="54"/>
      <c r="AR38" s="35"/>
    </row>
    <row r="39" spans="2:56" s="1" customFormat="1" ht="36.950000000000003" customHeight="1" x14ac:dyDescent="0.3">
      <c r="B39" s="35"/>
      <c r="C39" s="55" t="s">
        <v>55</v>
      </c>
      <c r="AR39" s="35"/>
    </row>
    <row r="40" spans="2:56" s="1" customFormat="1" ht="6.95" customHeight="1" x14ac:dyDescent="0.3">
      <c r="B40" s="35"/>
      <c r="AR40" s="35"/>
    </row>
    <row r="41" spans="2:56" s="3" customFormat="1" ht="14.45" customHeight="1" x14ac:dyDescent="0.3">
      <c r="B41" s="56"/>
      <c r="C41" s="57" t="s">
        <v>14</v>
      </c>
      <c r="L41" s="3" t="str">
        <f>K5</f>
        <v>16-033</v>
      </c>
      <c r="AR41" s="56"/>
    </row>
    <row r="42" spans="2:56" s="4" customFormat="1" ht="36.950000000000003" customHeight="1" x14ac:dyDescent="0.3">
      <c r="B42" s="58"/>
      <c r="C42" s="59" t="s">
        <v>17</v>
      </c>
      <c r="L42" s="319" t="str">
        <f>K6</f>
        <v>Domov u fontány Přelouč - modernizace 3. a 4. NP křídla A</v>
      </c>
      <c r="M42" s="320"/>
      <c r="N42" s="320"/>
      <c r="O42" s="320"/>
      <c r="P42" s="320"/>
      <c r="Q42" s="320"/>
      <c r="R42" s="320"/>
      <c r="S42" s="320"/>
      <c r="T42" s="320"/>
      <c r="U42" s="320"/>
      <c r="V42" s="320"/>
      <c r="W42" s="320"/>
      <c r="X42" s="320"/>
      <c r="Y42" s="320"/>
      <c r="Z42" s="320"/>
      <c r="AA42" s="320"/>
      <c r="AB42" s="320"/>
      <c r="AC42" s="320"/>
      <c r="AD42" s="320"/>
      <c r="AE42" s="320"/>
      <c r="AF42" s="320"/>
      <c r="AG42" s="320"/>
      <c r="AH42" s="320"/>
      <c r="AI42" s="320"/>
      <c r="AJ42" s="320"/>
      <c r="AK42" s="320"/>
      <c r="AL42" s="320"/>
      <c r="AM42" s="320"/>
      <c r="AN42" s="320"/>
      <c r="AO42" s="320"/>
      <c r="AR42" s="58"/>
    </row>
    <row r="43" spans="2:56" s="1" customFormat="1" ht="6.95" customHeight="1" x14ac:dyDescent="0.3">
      <c r="B43" s="35"/>
      <c r="AR43" s="35"/>
    </row>
    <row r="44" spans="2:56" s="1" customFormat="1" ht="15" x14ac:dyDescent="0.3">
      <c r="B44" s="35"/>
      <c r="C44" s="57" t="s">
        <v>24</v>
      </c>
      <c r="L44" s="60" t="str">
        <f>IF(K8="","",K8)</f>
        <v>Přelouč</v>
      </c>
      <c r="AI44" s="57" t="s">
        <v>26</v>
      </c>
      <c r="AM44" s="321" t="str">
        <f>IF(AN8= "","",AN8)</f>
        <v>02.08.2016</v>
      </c>
      <c r="AN44" s="322"/>
      <c r="AR44" s="35"/>
    </row>
    <row r="45" spans="2:56" s="1" customFormat="1" ht="6.95" customHeight="1" x14ac:dyDescent="0.3">
      <c r="B45" s="35"/>
      <c r="AR45" s="35"/>
    </row>
    <row r="46" spans="2:56" s="1" customFormat="1" ht="15" x14ac:dyDescent="0.3">
      <c r="B46" s="35"/>
      <c r="C46" s="57" t="s">
        <v>32</v>
      </c>
      <c r="L46" s="3" t="str">
        <f>IF(E11= "","",E11)</f>
        <v xml:space="preserve"> </v>
      </c>
      <c r="AI46" s="57" t="s">
        <v>38</v>
      </c>
      <c r="AM46" s="323" t="str">
        <f>IF(E17="","",E17)</f>
        <v>Archistat s.r.o., Pardubice</v>
      </c>
      <c r="AN46" s="322"/>
      <c r="AO46" s="322"/>
      <c r="AP46" s="322"/>
      <c r="AR46" s="35"/>
      <c r="AS46" s="324" t="s">
        <v>56</v>
      </c>
      <c r="AT46" s="325"/>
      <c r="AU46" s="62"/>
      <c r="AV46" s="62"/>
      <c r="AW46" s="62"/>
      <c r="AX46" s="62"/>
      <c r="AY46" s="62"/>
      <c r="AZ46" s="62"/>
      <c r="BA46" s="62"/>
      <c r="BB46" s="62"/>
      <c r="BC46" s="62"/>
      <c r="BD46" s="63"/>
    </row>
    <row r="47" spans="2:56" s="1" customFormat="1" ht="15" x14ac:dyDescent="0.3">
      <c r="B47" s="35"/>
      <c r="C47" s="57" t="s">
        <v>36</v>
      </c>
      <c r="L47" s="3" t="str">
        <f>IF(E14= "Vyplň údaj","",E14)</f>
        <v/>
      </c>
      <c r="AR47" s="35"/>
      <c r="AS47" s="326"/>
      <c r="AT47" s="327"/>
      <c r="AU47" s="36"/>
      <c r="AV47" s="36"/>
      <c r="AW47" s="36"/>
      <c r="AX47" s="36"/>
      <c r="AY47" s="36"/>
      <c r="AZ47" s="36"/>
      <c r="BA47" s="36"/>
      <c r="BB47" s="36"/>
      <c r="BC47" s="36"/>
      <c r="BD47" s="65"/>
    </row>
    <row r="48" spans="2:56" s="1" customFormat="1" ht="10.9" customHeight="1" x14ac:dyDescent="0.3">
      <c r="B48" s="35"/>
      <c r="AR48" s="35"/>
      <c r="AS48" s="326"/>
      <c r="AT48" s="327"/>
      <c r="AU48" s="36"/>
      <c r="AV48" s="36"/>
      <c r="AW48" s="36"/>
      <c r="AX48" s="36"/>
      <c r="AY48" s="36"/>
      <c r="AZ48" s="36"/>
      <c r="BA48" s="36"/>
      <c r="BB48" s="36"/>
      <c r="BC48" s="36"/>
      <c r="BD48" s="65"/>
    </row>
    <row r="49" spans="1:91" s="1" customFormat="1" ht="29.25" customHeight="1" x14ac:dyDescent="0.3">
      <c r="B49" s="35"/>
      <c r="C49" s="336" t="s">
        <v>57</v>
      </c>
      <c r="D49" s="337"/>
      <c r="E49" s="337"/>
      <c r="F49" s="337"/>
      <c r="G49" s="337"/>
      <c r="H49" s="66"/>
      <c r="I49" s="338" t="s">
        <v>58</v>
      </c>
      <c r="J49" s="337"/>
      <c r="K49" s="337"/>
      <c r="L49" s="337"/>
      <c r="M49" s="337"/>
      <c r="N49" s="337"/>
      <c r="O49" s="337"/>
      <c r="P49" s="337"/>
      <c r="Q49" s="337"/>
      <c r="R49" s="337"/>
      <c r="S49" s="337"/>
      <c r="T49" s="337"/>
      <c r="U49" s="337"/>
      <c r="V49" s="337"/>
      <c r="W49" s="337"/>
      <c r="X49" s="337"/>
      <c r="Y49" s="337"/>
      <c r="Z49" s="337"/>
      <c r="AA49" s="337"/>
      <c r="AB49" s="337"/>
      <c r="AC49" s="337"/>
      <c r="AD49" s="337"/>
      <c r="AE49" s="337"/>
      <c r="AF49" s="337"/>
      <c r="AG49" s="339" t="s">
        <v>59</v>
      </c>
      <c r="AH49" s="337"/>
      <c r="AI49" s="337"/>
      <c r="AJ49" s="337"/>
      <c r="AK49" s="337"/>
      <c r="AL49" s="337"/>
      <c r="AM49" s="337"/>
      <c r="AN49" s="338" t="s">
        <v>60</v>
      </c>
      <c r="AO49" s="337"/>
      <c r="AP49" s="337"/>
      <c r="AQ49" s="67" t="s">
        <v>61</v>
      </c>
      <c r="AR49" s="35"/>
      <c r="AS49" s="68" t="s">
        <v>62</v>
      </c>
      <c r="AT49" s="69" t="s">
        <v>63</v>
      </c>
      <c r="AU49" s="69" t="s">
        <v>64</v>
      </c>
      <c r="AV49" s="69" t="s">
        <v>65</v>
      </c>
      <c r="AW49" s="69" t="s">
        <v>66</v>
      </c>
      <c r="AX49" s="69" t="s">
        <v>67</v>
      </c>
      <c r="AY49" s="69" t="s">
        <v>68</v>
      </c>
      <c r="AZ49" s="69" t="s">
        <v>69</v>
      </c>
      <c r="BA49" s="69" t="s">
        <v>70</v>
      </c>
      <c r="BB49" s="69" t="s">
        <v>71</v>
      </c>
      <c r="BC49" s="69" t="s">
        <v>72</v>
      </c>
      <c r="BD49" s="70" t="s">
        <v>73</v>
      </c>
    </row>
    <row r="50" spans="1:91" s="1" customFormat="1" ht="10.9" customHeight="1" x14ac:dyDescent="0.3">
      <c r="B50" s="35"/>
      <c r="AR50" s="35"/>
      <c r="AS50" s="71"/>
      <c r="AT50" s="62"/>
      <c r="AU50" s="62"/>
      <c r="AV50" s="62"/>
      <c r="AW50" s="62"/>
      <c r="AX50" s="62"/>
      <c r="AY50" s="62"/>
      <c r="AZ50" s="62"/>
      <c r="BA50" s="62"/>
      <c r="BB50" s="62"/>
      <c r="BC50" s="62"/>
      <c r="BD50" s="63"/>
    </row>
    <row r="51" spans="1:91" s="4" customFormat="1" ht="32.450000000000003" customHeight="1" x14ac:dyDescent="0.3">
      <c r="B51" s="58"/>
      <c r="C51" s="72" t="s">
        <v>74</v>
      </c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3"/>
      <c r="Z51" s="73"/>
      <c r="AA51" s="73"/>
      <c r="AB51" s="73"/>
      <c r="AC51" s="73"/>
      <c r="AD51" s="73"/>
      <c r="AE51" s="73"/>
      <c r="AF51" s="73"/>
      <c r="AG51" s="313">
        <f>ROUND(SUM(AG52:AG53),2)</f>
        <v>0</v>
      </c>
      <c r="AH51" s="313"/>
      <c r="AI51" s="313"/>
      <c r="AJ51" s="313"/>
      <c r="AK51" s="313"/>
      <c r="AL51" s="313"/>
      <c r="AM51" s="313"/>
      <c r="AN51" s="314">
        <f>SUM(AG51,AT51)</f>
        <v>0</v>
      </c>
      <c r="AO51" s="314"/>
      <c r="AP51" s="314"/>
      <c r="AQ51" s="74" t="s">
        <v>3</v>
      </c>
      <c r="AR51" s="58"/>
      <c r="AS51" s="75">
        <f>ROUND(SUM(AS52:AS53),2)</f>
        <v>0</v>
      </c>
      <c r="AT51" s="76">
        <f>ROUND(SUM(AV51:AW51),2)</f>
        <v>0</v>
      </c>
      <c r="AU51" s="77">
        <f>ROUND(SUM(AU52:AU53),5)</f>
        <v>0</v>
      </c>
      <c r="AV51" s="76">
        <f>ROUND(AZ51*L26,2)</f>
        <v>0</v>
      </c>
      <c r="AW51" s="76">
        <f>ROUND(BA51*L27,2)</f>
        <v>0</v>
      </c>
      <c r="AX51" s="76">
        <f>ROUND(BB51*L26,2)</f>
        <v>0</v>
      </c>
      <c r="AY51" s="76">
        <f>ROUND(BC51*L27,2)</f>
        <v>0</v>
      </c>
      <c r="AZ51" s="76">
        <f>ROUND(SUM(AZ52:AZ53),2)</f>
        <v>0</v>
      </c>
      <c r="BA51" s="76">
        <f>ROUND(SUM(BA52:BA53),2)</f>
        <v>0</v>
      </c>
      <c r="BB51" s="76">
        <f>ROUND(SUM(BB52:BB53),2)</f>
        <v>0</v>
      </c>
      <c r="BC51" s="76">
        <f>ROUND(SUM(BC52:BC53),2)</f>
        <v>0</v>
      </c>
      <c r="BD51" s="78">
        <f>ROUND(SUM(BD52:BD53),2)</f>
        <v>0</v>
      </c>
      <c r="BS51" s="59" t="s">
        <v>75</v>
      </c>
      <c r="BT51" s="59" t="s">
        <v>76</v>
      </c>
      <c r="BU51" s="79" t="s">
        <v>77</v>
      </c>
      <c r="BV51" s="59" t="s">
        <v>78</v>
      </c>
      <c r="BW51" s="59" t="s">
        <v>5</v>
      </c>
      <c r="BX51" s="59" t="s">
        <v>79</v>
      </c>
      <c r="CL51" s="59" t="s">
        <v>20</v>
      </c>
    </row>
    <row r="52" spans="1:91" s="5" customFormat="1" ht="22.5" customHeight="1" x14ac:dyDescent="0.3">
      <c r="A52" s="225" t="s">
        <v>1378</v>
      </c>
      <c r="B52" s="80"/>
      <c r="C52" s="81"/>
      <c r="D52" s="335" t="s">
        <v>80</v>
      </c>
      <c r="E52" s="318"/>
      <c r="F52" s="318"/>
      <c r="G52" s="318"/>
      <c r="H52" s="318"/>
      <c r="I52" s="82"/>
      <c r="J52" s="335" t="s">
        <v>81</v>
      </c>
      <c r="K52" s="318"/>
      <c r="L52" s="318"/>
      <c r="M52" s="318"/>
      <c r="N52" s="318"/>
      <c r="O52" s="318"/>
      <c r="P52" s="318"/>
      <c r="Q52" s="318"/>
      <c r="R52" s="318"/>
      <c r="S52" s="318"/>
      <c r="T52" s="318"/>
      <c r="U52" s="318"/>
      <c r="V52" s="318"/>
      <c r="W52" s="318"/>
      <c r="X52" s="318"/>
      <c r="Y52" s="318"/>
      <c r="Z52" s="318"/>
      <c r="AA52" s="318"/>
      <c r="AB52" s="318"/>
      <c r="AC52" s="318"/>
      <c r="AD52" s="318"/>
      <c r="AE52" s="318"/>
      <c r="AF52" s="318"/>
      <c r="AG52" s="317">
        <f>'00 - Vedlejší a ostatní n...'!J27</f>
        <v>0</v>
      </c>
      <c r="AH52" s="318"/>
      <c r="AI52" s="318"/>
      <c r="AJ52" s="318"/>
      <c r="AK52" s="318"/>
      <c r="AL52" s="318"/>
      <c r="AM52" s="318"/>
      <c r="AN52" s="317">
        <f>SUM(AG52,AT52)</f>
        <v>0</v>
      </c>
      <c r="AO52" s="318"/>
      <c r="AP52" s="318"/>
      <c r="AQ52" s="83" t="s">
        <v>82</v>
      </c>
      <c r="AR52" s="80"/>
      <c r="AS52" s="84">
        <v>0</v>
      </c>
      <c r="AT52" s="85">
        <f>ROUND(SUM(AV52:AW52),2)</f>
        <v>0</v>
      </c>
      <c r="AU52" s="86">
        <f>'00 - Vedlejší a ostatní n...'!P82</f>
        <v>0</v>
      </c>
      <c r="AV52" s="85">
        <f>'00 - Vedlejší a ostatní n...'!J30</f>
        <v>0</v>
      </c>
      <c r="AW52" s="85">
        <f>'00 - Vedlejší a ostatní n...'!J31</f>
        <v>0</v>
      </c>
      <c r="AX52" s="85">
        <f>'00 - Vedlejší a ostatní n...'!J32</f>
        <v>0</v>
      </c>
      <c r="AY52" s="85">
        <f>'00 - Vedlejší a ostatní n...'!J33</f>
        <v>0</v>
      </c>
      <c r="AZ52" s="85">
        <f>'00 - Vedlejší a ostatní n...'!F30</f>
        <v>0</v>
      </c>
      <c r="BA52" s="85">
        <f>'00 - Vedlejší a ostatní n...'!F31</f>
        <v>0</v>
      </c>
      <c r="BB52" s="85">
        <f>'00 - Vedlejší a ostatní n...'!F32</f>
        <v>0</v>
      </c>
      <c r="BC52" s="85">
        <f>'00 - Vedlejší a ostatní n...'!F33</f>
        <v>0</v>
      </c>
      <c r="BD52" s="87">
        <f>'00 - Vedlejší a ostatní n...'!F34</f>
        <v>0</v>
      </c>
      <c r="BT52" s="88" t="s">
        <v>23</v>
      </c>
      <c r="BV52" s="88" t="s">
        <v>78</v>
      </c>
      <c r="BW52" s="88" t="s">
        <v>83</v>
      </c>
      <c r="BX52" s="88" t="s">
        <v>5</v>
      </c>
      <c r="CL52" s="88" t="s">
        <v>3</v>
      </c>
      <c r="CM52" s="88" t="s">
        <v>23</v>
      </c>
    </row>
    <row r="53" spans="1:91" s="5" customFormat="1" ht="37.5" customHeight="1" x14ac:dyDescent="0.3">
      <c r="A53" s="225" t="s">
        <v>1378</v>
      </c>
      <c r="B53" s="80"/>
      <c r="C53" s="81"/>
      <c r="D53" s="335" t="s">
        <v>84</v>
      </c>
      <c r="E53" s="318"/>
      <c r="F53" s="318"/>
      <c r="G53" s="318"/>
      <c r="H53" s="318"/>
      <c r="I53" s="82"/>
      <c r="J53" s="335" t="s">
        <v>85</v>
      </c>
      <c r="K53" s="318"/>
      <c r="L53" s="318"/>
      <c r="M53" s="318"/>
      <c r="N53" s="318"/>
      <c r="O53" s="318"/>
      <c r="P53" s="318"/>
      <c r="Q53" s="318"/>
      <c r="R53" s="318"/>
      <c r="S53" s="318"/>
      <c r="T53" s="318"/>
      <c r="U53" s="318"/>
      <c r="V53" s="318"/>
      <c r="W53" s="318"/>
      <c r="X53" s="318"/>
      <c r="Y53" s="318"/>
      <c r="Z53" s="318"/>
      <c r="AA53" s="318"/>
      <c r="AB53" s="318"/>
      <c r="AC53" s="318"/>
      <c r="AD53" s="318"/>
      <c r="AE53" s="318"/>
      <c r="AF53" s="318"/>
      <c r="AG53" s="317">
        <f>'01 - SO 01 - Stavební úpr...'!J27</f>
        <v>0</v>
      </c>
      <c r="AH53" s="318"/>
      <c r="AI53" s="318"/>
      <c r="AJ53" s="318"/>
      <c r="AK53" s="318"/>
      <c r="AL53" s="318"/>
      <c r="AM53" s="318"/>
      <c r="AN53" s="317">
        <f>SUM(AG53,AT53)</f>
        <v>0</v>
      </c>
      <c r="AO53" s="318"/>
      <c r="AP53" s="318"/>
      <c r="AQ53" s="83" t="s">
        <v>86</v>
      </c>
      <c r="AR53" s="80"/>
      <c r="AS53" s="89">
        <v>0</v>
      </c>
      <c r="AT53" s="90">
        <f>ROUND(SUM(AV53:AW53),2)</f>
        <v>0</v>
      </c>
      <c r="AU53" s="91">
        <f>'01 - SO 01 - Stavební úpr...'!P103</f>
        <v>0</v>
      </c>
      <c r="AV53" s="90">
        <f>'01 - SO 01 - Stavební úpr...'!J30</f>
        <v>0</v>
      </c>
      <c r="AW53" s="90">
        <f>'01 - SO 01 - Stavební úpr...'!J31</f>
        <v>0</v>
      </c>
      <c r="AX53" s="90">
        <f>'01 - SO 01 - Stavební úpr...'!J32</f>
        <v>0</v>
      </c>
      <c r="AY53" s="90">
        <f>'01 - SO 01 - Stavební úpr...'!J33</f>
        <v>0</v>
      </c>
      <c r="AZ53" s="90">
        <f>'01 - SO 01 - Stavební úpr...'!F30</f>
        <v>0</v>
      </c>
      <c r="BA53" s="90">
        <f>'01 - SO 01 - Stavební úpr...'!F31</f>
        <v>0</v>
      </c>
      <c r="BB53" s="90">
        <f>'01 - SO 01 - Stavební úpr...'!F32</f>
        <v>0</v>
      </c>
      <c r="BC53" s="90">
        <f>'01 - SO 01 - Stavební úpr...'!F33</f>
        <v>0</v>
      </c>
      <c r="BD53" s="92">
        <f>'01 - SO 01 - Stavební úpr...'!F34</f>
        <v>0</v>
      </c>
      <c r="BT53" s="88" t="s">
        <v>23</v>
      </c>
      <c r="BV53" s="88" t="s">
        <v>78</v>
      </c>
      <c r="BW53" s="88" t="s">
        <v>87</v>
      </c>
      <c r="BX53" s="88" t="s">
        <v>5</v>
      </c>
      <c r="CL53" s="88" t="s">
        <v>3</v>
      </c>
      <c r="CM53" s="88" t="s">
        <v>23</v>
      </c>
    </row>
    <row r="54" spans="1:91" s="1" customFormat="1" ht="30" customHeight="1" x14ac:dyDescent="0.3">
      <c r="B54" s="35"/>
      <c r="AR54" s="35"/>
    </row>
    <row r="55" spans="1:91" s="1" customFormat="1" ht="6.95" customHeight="1" x14ac:dyDescent="0.3">
      <c r="B55" s="50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35"/>
    </row>
  </sheetData>
  <mergeCells count="45">
    <mergeCell ref="L28:O28"/>
    <mergeCell ref="L26:O26"/>
    <mergeCell ref="W26:AE26"/>
    <mergeCell ref="AK26:AO26"/>
    <mergeCell ref="L27:O27"/>
    <mergeCell ref="W27:AE27"/>
    <mergeCell ref="AK27:AO27"/>
    <mergeCell ref="K6:AO6"/>
    <mergeCell ref="E14:AJ14"/>
    <mergeCell ref="E20:AN20"/>
    <mergeCell ref="AK23:AO23"/>
    <mergeCell ref="L25:O25"/>
    <mergeCell ref="W25:AE25"/>
    <mergeCell ref="AK25:AO25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D52:H52"/>
    <mergeCell ref="J52:AF52"/>
    <mergeCell ref="AN53:AP53"/>
    <mergeCell ref="AG53:AM53"/>
    <mergeCell ref="D53:H53"/>
    <mergeCell ref="J53:AF53"/>
    <mergeCell ref="AG51:AM51"/>
    <mergeCell ref="AN51:AP51"/>
    <mergeCell ref="AR2:BE2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  <mergeCell ref="BE5:BE32"/>
    <mergeCell ref="K5:AO5"/>
  </mergeCells>
  <hyperlinks>
    <hyperlink ref="K1:S1" location="C2" tooltip="Rekapitulace stavby" display="1) Rekapitulace stavby"/>
    <hyperlink ref="W1:AI1" location="C51" tooltip="Rekapitulace objektů stavby a soupisů prací" display="2) Rekapitulace objektů stavby a soupisů prací"/>
    <hyperlink ref="A52" location="'00 - Vedlejší a ostatní n...'!C2" tooltip="00 - Vedlejší a ostatní n..." display="/"/>
    <hyperlink ref="A53" location="'01 - SO 01 - Stavební úpr...'!C2" tooltip="01 - SO 01 - Stavební úpr...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6"/>
  <sheetViews>
    <sheetView showGridLines="0" workbookViewId="0">
      <pane ySplit="1" topLeftCell="A38" activePane="bottomLeft" state="frozen"/>
      <selection pane="bottomLeft" activeCell="I98" sqref="I98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3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5"/>
      <c r="B1" s="227"/>
      <c r="C1" s="227"/>
      <c r="D1" s="226" t="s">
        <v>1</v>
      </c>
      <c r="E1" s="227"/>
      <c r="F1" s="228" t="s">
        <v>1379</v>
      </c>
      <c r="G1" s="351" t="s">
        <v>1380</v>
      </c>
      <c r="H1" s="351"/>
      <c r="I1" s="233"/>
      <c r="J1" s="228" t="s">
        <v>1381</v>
      </c>
      <c r="K1" s="226" t="s">
        <v>88</v>
      </c>
      <c r="L1" s="228" t="s">
        <v>1382</v>
      </c>
      <c r="M1" s="228"/>
      <c r="N1" s="228"/>
      <c r="O1" s="228"/>
      <c r="P1" s="228"/>
      <c r="Q1" s="228"/>
      <c r="R1" s="228"/>
      <c r="S1" s="228"/>
      <c r="T1" s="228"/>
      <c r="U1" s="224"/>
      <c r="V1" s="224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</row>
    <row r="2" spans="1:70" ht="36.950000000000003" customHeight="1" x14ac:dyDescent="0.3">
      <c r="L2" s="315" t="s">
        <v>6</v>
      </c>
      <c r="M2" s="316"/>
      <c r="N2" s="316"/>
      <c r="O2" s="316"/>
      <c r="P2" s="316"/>
      <c r="Q2" s="316"/>
      <c r="R2" s="316"/>
      <c r="S2" s="316"/>
      <c r="T2" s="316"/>
      <c r="U2" s="316"/>
      <c r="V2" s="316"/>
      <c r="AT2" s="17" t="s">
        <v>83</v>
      </c>
    </row>
    <row r="3" spans="1:70" ht="6.95" customHeight="1" x14ac:dyDescent="0.3">
      <c r="B3" s="18"/>
      <c r="C3" s="19"/>
      <c r="D3" s="19"/>
      <c r="E3" s="19"/>
      <c r="F3" s="19"/>
      <c r="G3" s="19"/>
      <c r="H3" s="19"/>
      <c r="I3" s="94"/>
      <c r="J3" s="19"/>
      <c r="K3" s="20"/>
      <c r="AT3" s="17" t="s">
        <v>23</v>
      </c>
    </row>
    <row r="4" spans="1:70" ht="36.950000000000003" customHeight="1" x14ac:dyDescent="0.3">
      <c r="B4" s="21"/>
      <c r="C4" s="22"/>
      <c r="D4" s="23" t="s">
        <v>89</v>
      </c>
      <c r="E4" s="22"/>
      <c r="F4" s="22"/>
      <c r="G4" s="22"/>
      <c r="H4" s="22"/>
      <c r="I4" s="95"/>
      <c r="J4" s="22"/>
      <c r="K4" s="24"/>
      <c r="M4" s="25" t="s">
        <v>11</v>
      </c>
      <c r="AT4" s="17" t="s">
        <v>4</v>
      </c>
    </row>
    <row r="5" spans="1:70" ht="6.95" customHeight="1" x14ac:dyDescent="0.3">
      <c r="B5" s="21"/>
      <c r="C5" s="22"/>
      <c r="D5" s="22"/>
      <c r="E5" s="22"/>
      <c r="F5" s="22"/>
      <c r="G5" s="22"/>
      <c r="H5" s="22"/>
      <c r="I5" s="95"/>
      <c r="J5" s="22"/>
      <c r="K5" s="24"/>
    </row>
    <row r="6" spans="1:70" ht="15" x14ac:dyDescent="0.3">
      <c r="B6" s="21"/>
      <c r="C6" s="22"/>
      <c r="D6" s="30" t="s">
        <v>17</v>
      </c>
      <c r="E6" s="22"/>
      <c r="F6" s="22"/>
      <c r="G6" s="22"/>
      <c r="H6" s="22"/>
      <c r="I6" s="95"/>
      <c r="J6" s="22"/>
      <c r="K6" s="24"/>
    </row>
    <row r="7" spans="1:70" ht="22.5" customHeight="1" x14ac:dyDescent="0.3">
      <c r="B7" s="21"/>
      <c r="C7" s="22"/>
      <c r="D7" s="22"/>
      <c r="E7" s="352" t="str">
        <f>'Rekapitulace stavby'!K6</f>
        <v>Domov u fontány Přelouč - modernizace 3. a 4. NP křídla A</v>
      </c>
      <c r="F7" s="334"/>
      <c r="G7" s="334"/>
      <c r="H7" s="334"/>
      <c r="I7" s="95"/>
      <c r="J7" s="22"/>
      <c r="K7" s="24"/>
    </row>
    <row r="8" spans="1:70" s="1" customFormat="1" ht="15" x14ac:dyDescent="0.3">
      <c r="B8" s="35"/>
      <c r="C8" s="36"/>
      <c r="D8" s="30" t="s">
        <v>90</v>
      </c>
      <c r="E8" s="36"/>
      <c r="F8" s="36"/>
      <c r="G8" s="36"/>
      <c r="H8" s="36"/>
      <c r="I8" s="96"/>
      <c r="J8" s="36"/>
      <c r="K8" s="39"/>
    </row>
    <row r="9" spans="1:70" s="1" customFormat="1" ht="36.950000000000003" customHeight="1" x14ac:dyDescent="0.3">
      <c r="B9" s="35"/>
      <c r="C9" s="36"/>
      <c r="D9" s="36"/>
      <c r="E9" s="353" t="s">
        <v>91</v>
      </c>
      <c r="F9" s="327"/>
      <c r="G9" s="327"/>
      <c r="H9" s="327"/>
      <c r="I9" s="96"/>
      <c r="J9" s="36"/>
      <c r="K9" s="39"/>
    </row>
    <row r="10" spans="1:70" s="1" customFormat="1" x14ac:dyDescent="0.3">
      <c r="B10" s="35"/>
      <c r="C10" s="36"/>
      <c r="D10" s="36"/>
      <c r="E10" s="36"/>
      <c r="F10" s="36"/>
      <c r="G10" s="36"/>
      <c r="H10" s="36"/>
      <c r="I10" s="96"/>
      <c r="J10" s="36"/>
      <c r="K10" s="39"/>
    </row>
    <row r="11" spans="1:70" s="1" customFormat="1" ht="14.45" customHeight="1" x14ac:dyDescent="0.3">
      <c r="B11" s="35"/>
      <c r="C11" s="36"/>
      <c r="D11" s="30" t="s">
        <v>19</v>
      </c>
      <c r="E11" s="36"/>
      <c r="F11" s="28" t="s">
        <v>3</v>
      </c>
      <c r="G11" s="36"/>
      <c r="H11" s="36"/>
      <c r="I11" s="97" t="s">
        <v>21</v>
      </c>
      <c r="J11" s="28" t="s">
        <v>3</v>
      </c>
      <c r="K11" s="39"/>
    </row>
    <row r="12" spans="1:70" s="1" customFormat="1" ht="14.45" customHeight="1" x14ac:dyDescent="0.3">
      <c r="B12" s="35"/>
      <c r="C12" s="36"/>
      <c r="D12" s="30" t="s">
        <v>24</v>
      </c>
      <c r="E12" s="36"/>
      <c r="F12" s="28" t="s">
        <v>25</v>
      </c>
      <c r="G12" s="36"/>
      <c r="H12" s="36"/>
      <c r="I12" s="97" t="s">
        <v>26</v>
      </c>
      <c r="J12" s="98" t="str">
        <f>'Rekapitulace stavby'!AN8</f>
        <v>02.08.2016</v>
      </c>
      <c r="K12" s="39"/>
    </row>
    <row r="13" spans="1:70" s="1" customFormat="1" ht="10.9" customHeight="1" x14ac:dyDescent="0.3">
      <c r="B13" s="35"/>
      <c r="C13" s="36"/>
      <c r="D13" s="36"/>
      <c r="E13" s="36"/>
      <c r="F13" s="36"/>
      <c r="G13" s="36"/>
      <c r="H13" s="36"/>
      <c r="I13" s="96"/>
      <c r="J13" s="36"/>
      <c r="K13" s="39"/>
    </row>
    <row r="14" spans="1:70" s="1" customFormat="1" ht="14.45" customHeight="1" x14ac:dyDescent="0.3">
      <c r="B14" s="35"/>
      <c r="C14" s="36"/>
      <c r="D14" s="30" t="s">
        <v>32</v>
      </c>
      <c r="E14" s="36"/>
      <c r="F14" s="36"/>
      <c r="G14" s="36"/>
      <c r="H14" s="36"/>
      <c r="I14" s="97" t="s">
        <v>33</v>
      </c>
      <c r="J14" s="28" t="str">
        <f>IF('Rekapitulace stavby'!AN10="","",'Rekapitulace stavby'!AN10)</f>
        <v/>
      </c>
      <c r="K14" s="39"/>
    </row>
    <row r="15" spans="1:70" s="1" customFormat="1" ht="18" customHeight="1" x14ac:dyDescent="0.3">
      <c r="B15" s="35"/>
      <c r="C15" s="36"/>
      <c r="D15" s="36"/>
      <c r="E15" s="28" t="str">
        <f>IF('Rekapitulace stavby'!E11="","",'Rekapitulace stavby'!E11)</f>
        <v xml:space="preserve"> </v>
      </c>
      <c r="F15" s="36"/>
      <c r="G15" s="36"/>
      <c r="H15" s="36"/>
      <c r="I15" s="97" t="s">
        <v>35</v>
      </c>
      <c r="J15" s="28" t="str">
        <f>IF('Rekapitulace stavby'!AN11="","",'Rekapitulace stavby'!AN11)</f>
        <v/>
      </c>
      <c r="K15" s="39"/>
    </row>
    <row r="16" spans="1:70" s="1" customFormat="1" ht="6.95" customHeight="1" x14ac:dyDescent="0.3">
      <c r="B16" s="35"/>
      <c r="C16" s="36"/>
      <c r="D16" s="36"/>
      <c r="E16" s="36"/>
      <c r="F16" s="36"/>
      <c r="G16" s="36"/>
      <c r="H16" s="36"/>
      <c r="I16" s="96"/>
      <c r="J16" s="36"/>
      <c r="K16" s="39"/>
    </row>
    <row r="17" spans="2:11" s="1" customFormat="1" ht="14.45" customHeight="1" x14ac:dyDescent="0.3">
      <c r="B17" s="35"/>
      <c r="C17" s="36"/>
      <c r="D17" s="30" t="s">
        <v>36</v>
      </c>
      <c r="E17" s="36"/>
      <c r="F17" s="36"/>
      <c r="G17" s="36"/>
      <c r="H17" s="36"/>
      <c r="I17" s="97" t="s">
        <v>33</v>
      </c>
      <c r="J17" s="28" t="str">
        <f>IF('Rekapitulace stavby'!AN13="Vyplň údaj","",IF('Rekapitulace stavby'!AN13="","",'Rekapitulace stavby'!AN13))</f>
        <v/>
      </c>
      <c r="K17" s="39"/>
    </row>
    <row r="18" spans="2:11" s="1" customFormat="1" ht="18" customHeight="1" x14ac:dyDescent="0.3">
      <c r="B18" s="35"/>
      <c r="C18" s="36"/>
      <c r="D18" s="36"/>
      <c r="E18" s="28" t="str">
        <f>IF('Rekapitulace stavby'!E14="Vyplň údaj","",IF('Rekapitulace stavby'!E14="","",'Rekapitulace stavby'!E14))</f>
        <v/>
      </c>
      <c r="F18" s="36"/>
      <c r="G18" s="36"/>
      <c r="H18" s="36"/>
      <c r="I18" s="97" t="s">
        <v>35</v>
      </c>
      <c r="J18" s="28" t="str">
        <f>IF('Rekapitulace stavby'!AN14="Vyplň údaj","",IF('Rekapitulace stavby'!AN14="","",'Rekapitulace stavby'!AN14))</f>
        <v/>
      </c>
      <c r="K18" s="39"/>
    </row>
    <row r="19" spans="2:11" s="1" customFormat="1" ht="6.95" customHeight="1" x14ac:dyDescent="0.3">
      <c r="B19" s="35"/>
      <c r="C19" s="36"/>
      <c r="D19" s="36"/>
      <c r="E19" s="36"/>
      <c r="F19" s="36"/>
      <c r="G19" s="36"/>
      <c r="H19" s="36"/>
      <c r="I19" s="96"/>
      <c r="J19" s="36"/>
      <c r="K19" s="39"/>
    </row>
    <row r="20" spans="2:11" s="1" customFormat="1" ht="14.45" customHeight="1" x14ac:dyDescent="0.3">
      <c r="B20" s="35"/>
      <c r="C20" s="36"/>
      <c r="D20" s="30" t="s">
        <v>38</v>
      </c>
      <c r="E20" s="36"/>
      <c r="F20" s="36"/>
      <c r="G20" s="36"/>
      <c r="H20" s="36"/>
      <c r="I20" s="97" t="s">
        <v>33</v>
      </c>
      <c r="J20" s="28" t="s">
        <v>3</v>
      </c>
      <c r="K20" s="39"/>
    </row>
    <row r="21" spans="2:11" s="1" customFormat="1" ht="18" customHeight="1" x14ac:dyDescent="0.3">
      <c r="B21" s="35"/>
      <c r="C21" s="36"/>
      <c r="D21" s="36"/>
      <c r="E21" s="28" t="s">
        <v>92</v>
      </c>
      <c r="F21" s="36"/>
      <c r="G21" s="36"/>
      <c r="H21" s="36"/>
      <c r="I21" s="97" t="s">
        <v>35</v>
      </c>
      <c r="J21" s="28" t="s">
        <v>3</v>
      </c>
      <c r="K21" s="39"/>
    </row>
    <row r="22" spans="2:11" s="1" customFormat="1" ht="6.95" customHeight="1" x14ac:dyDescent="0.3">
      <c r="B22" s="35"/>
      <c r="C22" s="36"/>
      <c r="D22" s="36"/>
      <c r="E22" s="36"/>
      <c r="F22" s="36"/>
      <c r="G22" s="36"/>
      <c r="H22" s="36"/>
      <c r="I22" s="96"/>
      <c r="J22" s="36"/>
      <c r="K22" s="39"/>
    </row>
    <row r="23" spans="2:11" s="1" customFormat="1" ht="14.45" customHeight="1" x14ac:dyDescent="0.3">
      <c r="B23" s="35"/>
      <c r="C23" s="36"/>
      <c r="D23" s="30" t="s">
        <v>41</v>
      </c>
      <c r="E23" s="36"/>
      <c r="F23" s="36"/>
      <c r="G23" s="36"/>
      <c r="H23" s="36"/>
      <c r="I23" s="96"/>
      <c r="J23" s="36"/>
      <c r="K23" s="39"/>
    </row>
    <row r="24" spans="2:11" s="6" customFormat="1" ht="22.5" customHeight="1" x14ac:dyDescent="0.3">
      <c r="B24" s="99"/>
      <c r="C24" s="100"/>
      <c r="D24" s="100"/>
      <c r="E24" s="346" t="s">
        <v>3</v>
      </c>
      <c r="F24" s="354"/>
      <c r="G24" s="354"/>
      <c r="H24" s="354"/>
      <c r="I24" s="101"/>
      <c r="J24" s="100"/>
      <c r="K24" s="102"/>
    </row>
    <row r="25" spans="2:11" s="1" customFormat="1" ht="6.95" customHeight="1" x14ac:dyDescent="0.3">
      <c r="B25" s="35"/>
      <c r="C25" s="36"/>
      <c r="D25" s="36"/>
      <c r="E25" s="36"/>
      <c r="F25" s="36"/>
      <c r="G25" s="36"/>
      <c r="H25" s="36"/>
      <c r="I25" s="96"/>
      <c r="J25" s="36"/>
      <c r="K25" s="39"/>
    </row>
    <row r="26" spans="2:11" s="1" customFormat="1" ht="6.95" customHeight="1" x14ac:dyDescent="0.3">
      <c r="B26" s="35"/>
      <c r="C26" s="36"/>
      <c r="D26" s="62"/>
      <c r="E26" s="62"/>
      <c r="F26" s="62"/>
      <c r="G26" s="62"/>
      <c r="H26" s="62"/>
      <c r="I26" s="103"/>
      <c r="J26" s="62"/>
      <c r="K26" s="104"/>
    </row>
    <row r="27" spans="2:11" s="1" customFormat="1" ht="25.35" customHeight="1" x14ac:dyDescent="0.3">
      <c r="B27" s="35"/>
      <c r="C27" s="36"/>
      <c r="D27" s="105" t="s">
        <v>42</v>
      </c>
      <c r="E27" s="36"/>
      <c r="F27" s="36"/>
      <c r="G27" s="36"/>
      <c r="H27" s="36"/>
      <c r="I27" s="96"/>
      <c r="J27" s="106">
        <f>ROUND(J82,2)</f>
        <v>0</v>
      </c>
      <c r="K27" s="39"/>
    </row>
    <row r="28" spans="2:11" s="1" customFormat="1" ht="6.95" customHeight="1" x14ac:dyDescent="0.3">
      <c r="B28" s="35"/>
      <c r="C28" s="36"/>
      <c r="D28" s="62"/>
      <c r="E28" s="62"/>
      <c r="F28" s="62"/>
      <c r="G28" s="62"/>
      <c r="H28" s="62"/>
      <c r="I28" s="103"/>
      <c r="J28" s="62"/>
      <c r="K28" s="104"/>
    </row>
    <row r="29" spans="2:11" s="1" customFormat="1" ht="14.45" customHeight="1" x14ac:dyDescent="0.3">
      <c r="B29" s="35"/>
      <c r="C29" s="36"/>
      <c r="D29" s="36"/>
      <c r="E29" s="36"/>
      <c r="F29" s="40" t="s">
        <v>44</v>
      </c>
      <c r="G29" s="36"/>
      <c r="H29" s="36"/>
      <c r="I29" s="107" t="s">
        <v>43</v>
      </c>
      <c r="J29" s="40" t="s">
        <v>45</v>
      </c>
      <c r="K29" s="39"/>
    </row>
    <row r="30" spans="2:11" s="1" customFormat="1" ht="14.45" customHeight="1" x14ac:dyDescent="0.3">
      <c r="B30" s="35"/>
      <c r="C30" s="36"/>
      <c r="D30" s="43" t="s">
        <v>46</v>
      </c>
      <c r="E30" s="43" t="s">
        <v>47</v>
      </c>
      <c r="F30" s="108">
        <f>ROUND(SUM(BE82:BE95), 2)</f>
        <v>0</v>
      </c>
      <c r="G30" s="36"/>
      <c r="H30" s="36"/>
      <c r="I30" s="109">
        <v>0.21</v>
      </c>
      <c r="J30" s="108">
        <f>ROUND(ROUND((SUM(BE82:BE95)), 2)*I30, 2)</f>
        <v>0</v>
      </c>
      <c r="K30" s="39"/>
    </row>
    <row r="31" spans="2:11" s="1" customFormat="1" ht="14.45" customHeight="1" x14ac:dyDescent="0.3">
      <c r="B31" s="35"/>
      <c r="C31" s="36"/>
      <c r="D31" s="36"/>
      <c r="E31" s="43" t="s">
        <v>48</v>
      </c>
      <c r="F31" s="108">
        <f>ROUND(SUM(BF82:BF95), 2)</f>
        <v>0</v>
      </c>
      <c r="G31" s="36"/>
      <c r="H31" s="36"/>
      <c r="I31" s="109">
        <v>0.15</v>
      </c>
      <c r="J31" s="108">
        <f>ROUND(ROUND((SUM(BF82:BF95)), 2)*I31, 2)</f>
        <v>0</v>
      </c>
      <c r="K31" s="39"/>
    </row>
    <row r="32" spans="2:11" s="1" customFormat="1" ht="14.45" hidden="1" customHeight="1" x14ac:dyDescent="0.3">
      <c r="B32" s="35"/>
      <c r="C32" s="36"/>
      <c r="D32" s="36"/>
      <c r="E32" s="43" t="s">
        <v>49</v>
      </c>
      <c r="F32" s="108">
        <f>ROUND(SUM(BG82:BG95), 2)</f>
        <v>0</v>
      </c>
      <c r="G32" s="36"/>
      <c r="H32" s="36"/>
      <c r="I32" s="109">
        <v>0.21</v>
      </c>
      <c r="J32" s="108">
        <v>0</v>
      </c>
      <c r="K32" s="39"/>
    </row>
    <row r="33" spans="2:11" s="1" customFormat="1" ht="14.45" hidden="1" customHeight="1" x14ac:dyDescent="0.3">
      <c r="B33" s="35"/>
      <c r="C33" s="36"/>
      <c r="D33" s="36"/>
      <c r="E33" s="43" t="s">
        <v>50</v>
      </c>
      <c r="F33" s="108">
        <f>ROUND(SUM(BH82:BH95), 2)</f>
        <v>0</v>
      </c>
      <c r="G33" s="36"/>
      <c r="H33" s="36"/>
      <c r="I33" s="109">
        <v>0.15</v>
      </c>
      <c r="J33" s="108">
        <v>0</v>
      </c>
      <c r="K33" s="39"/>
    </row>
    <row r="34" spans="2:11" s="1" customFormat="1" ht="14.45" hidden="1" customHeight="1" x14ac:dyDescent="0.3">
      <c r="B34" s="35"/>
      <c r="C34" s="36"/>
      <c r="D34" s="36"/>
      <c r="E34" s="43" t="s">
        <v>51</v>
      </c>
      <c r="F34" s="108">
        <f>ROUND(SUM(BI82:BI95), 2)</f>
        <v>0</v>
      </c>
      <c r="G34" s="36"/>
      <c r="H34" s="36"/>
      <c r="I34" s="109">
        <v>0</v>
      </c>
      <c r="J34" s="108">
        <v>0</v>
      </c>
      <c r="K34" s="39"/>
    </row>
    <row r="35" spans="2:11" s="1" customFormat="1" ht="6.95" customHeight="1" x14ac:dyDescent="0.3">
      <c r="B35" s="35"/>
      <c r="C35" s="36"/>
      <c r="D35" s="36"/>
      <c r="E35" s="36"/>
      <c r="F35" s="36"/>
      <c r="G35" s="36"/>
      <c r="H35" s="36"/>
      <c r="I35" s="96"/>
      <c r="J35" s="36"/>
      <c r="K35" s="39"/>
    </row>
    <row r="36" spans="2:11" s="1" customFormat="1" ht="25.35" customHeight="1" x14ac:dyDescent="0.3">
      <c r="B36" s="35"/>
      <c r="C36" s="110"/>
      <c r="D36" s="111" t="s">
        <v>52</v>
      </c>
      <c r="E36" s="66"/>
      <c r="F36" s="66"/>
      <c r="G36" s="112" t="s">
        <v>53</v>
      </c>
      <c r="H36" s="113" t="s">
        <v>54</v>
      </c>
      <c r="I36" s="114"/>
      <c r="J36" s="115">
        <f>SUM(J27:J34)</f>
        <v>0</v>
      </c>
      <c r="K36" s="116"/>
    </row>
    <row r="37" spans="2:11" s="1" customFormat="1" ht="14.45" customHeight="1" x14ac:dyDescent="0.3">
      <c r="B37" s="50"/>
      <c r="C37" s="51"/>
      <c r="D37" s="51"/>
      <c r="E37" s="51"/>
      <c r="F37" s="51"/>
      <c r="G37" s="51"/>
      <c r="H37" s="51"/>
      <c r="I37" s="117"/>
      <c r="J37" s="51"/>
      <c r="K37" s="52"/>
    </row>
    <row r="41" spans="2:11" s="1" customFormat="1" ht="6.95" customHeight="1" x14ac:dyDescent="0.3">
      <c r="B41" s="53"/>
      <c r="C41" s="54"/>
      <c r="D41" s="54"/>
      <c r="E41" s="54"/>
      <c r="F41" s="54"/>
      <c r="G41" s="54"/>
      <c r="H41" s="54"/>
      <c r="I41" s="118"/>
      <c r="J41" s="54"/>
      <c r="K41" s="119"/>
    </row>
    <row r="42" spans="2:11" s="1" customFormat="1" ht="36.950000000000003" customHeight="1" x14ac:dyDescent="0.3">
      <c r="B42" s="35"/>
      <c r="C42" s="23" t="s">
        <v>93</v>
      </c>
      <c r="D42" s="36"/>
      <c r="E42" s="36"/>
      <c r="F42" s="36"/>
      <c r="G42" s="36"/>
      <c r="H42" s="36"/>
      <c r="I42" s="96"/>
      <c r="J42" s="36"/>
      <c r="K42" s="39"/>
    </row>
    <row r="43" spans="2:11" s="1" customFormat="1" ht="6.95" customHeight="1" x14ac:dyDescent="0.3">
      <c r="B43" s="35"/>
      <c r="C43" s="36"/>
      <c r="D43" s="36"/>
      <c r="E43" s="36"/>
      <c r="F43" s="36"/>
      <c r="G43" s="36"/>
      <c r="H43" s="36"/>
      <c r="I43" s="96"/>
      <c r="J43" s="36"/>
      <c r="K43" s="39"/>
    </row>
    <row r="44" spans="2:11" s="1" customFormat="1" ht="14.45" customHeight="1" x14ac:dyDescent="0.3">
      <c r="B44" s="35"/>
      <c r="C44" s="30" t="s">
        <v>17</v>
      </c>
      <c r="D44" s="36"/>
      <c r="E44" s="36"/>
      <c r="F44" s="36"/>
      <c r="G44" s="36"/>
      <c r="H44" s="36"/>
      <c r="I44" s="96"/>
      <c r="J44" s="36"/>
      <c r="K44" s="39"/>
    </row>
    <row r="45" spans="2:11" s="1" customFormat="1" ht="22.5" customHeight="1" x14ac:dyDescent="0.3">
      <c r="B45" s="35"/>
      <c r="C45" s="36"/>
      <c r="D45" s="36"/>
      <c r="E45" s="352" t="str">
        <f>E7</f>
        <v>Domov u fontány Přelouč - modernizace 3. a 4. NP křídla A</v>
      </c>
      <c r="F45" s="327"/>
      <c r="G45" s="327"/>
      <c r="H45" s="327"/>
      <c r="I45" s="96"/>
      <c r="J45" s="36"/>
      <c r="K45" s="39"/>
    </row>
    <row r="46" spans="2:11" s="1" customFormat="1" ht="14.45" customHeight="1" x14ac:dyDescent="0.3">
      <c r="B46" s="35"/>
      <c r="C46" s="30" t="s">
        <v>90</v>
      </c>
      <c r="D46" s="36"/>
      <c r="E46" s="36"/>
      <c r="F46" s="36"/>
      <c r="G46" s="36"/>
      <c r="H46" s="36"/>
      <c r="I46" s="96"/>
      <c r="J46" s="36"/>
      <c r="K46" s="39"/>
    </row>
    <row r="47" spans="2:11" s="1" customFormat="1" ht="23.25" customHeight="1" x14ac:dyDescent="0.3">
      <c r="B47" s="35"/>
      <c r="C47" s="36"/>
      <c r="D47" s="36"/>
      <c r="E47" s="353" t="str">
        <f>E9</f>
        <v>00 - Vedlejší a ostatní náklady</v>
      </c>
      <c r="F47" s="327"/>
      <c r="G47" s="327"/>
      <c r="H47" s="327"/>
      <c r="I47" s="96"/>
      <c r="J47" s="36"/>
      <c r="K47" s="39"/>
    </row>
    <row r="48" spans="2:11" s="1" customFormat="1" ht="6.95" customHeight="1" x14ac:dyDescent="0.3">
      <c r="B48" s="35"/>
      <c r="C48" s="36"/>
      <c r="D48" s="36"/>
      <c r="E48" s="36"/>
      <c r="F48" s="36"/>
      <c r="G48" s="36"/>
      <c r="H48" s="36"/>
      <c r="I48" s="96"/>
      <c r="J48" s="36"/>
      <c r="K48" s="39"/>
    </row>
    <row r="49" spans="2:47" s="1" customFormat="1" ht="18" customHeight="1" x14ac:dyDescent="0.3">
      <c r="B49" s="35"/>
      <c r="C49" s="30" t="s">
        <v>24</v>
      </c>
      <c r="D49" s="36"/>
      <c r="E49" s="36"/>
      <c r="F49" s="28" t="str">
        <f>F12</f>
        <v>Přelouč</v>
      </c>
      <c r="G49" s="36"/>
      <c r="H49" s="36"/>
      <c r="I49" s="97" t="s">
        <v>26</v>
      </c>
      <c r="J49" s="98" t="str">
        <f>IF(J12="","",J12)</f>
        <v>02.08.2016</v>
      </c>
      <c r="K49" s="39"/>
    </row>
    <row r="50" spans="2:47" s="1" customFormat="1" ht="6.95" customHeight="1" x14ac:dyDescent="0.3">
      <c r="B50" s="35"/>
      <c r="C50" s="36"/>
      <c r="D50" s="36"/>
      <c r="E50" s="36"/>
      <c r="F50" s="36"/>
      <c r="G50" s="36"/>
      <c r="H50" s="36"/>
      <c r="I50" s="96"/>
      <c r="J50" s="36"/>
      <c r="K50" s="39"/>
    </row>
    <row r="51" spans="2:47" s="1" customFormat="1" ht="15" x14ac:dyDescent="0.3">
      <c r="B51" s="35"/>
      <c r="C51" s="30" t="s">
        <v>32</v>
      </c>
      <c r="D51" s="36"/>
      <c r="E51" s="36"/>
      <c r="F51" s="28" t="str">
        <f>E15</f>
        <v xml:space="preserve"> </v>
      </c>
      <c r="G51" s="36"/>
      <c r="H51" s="36"/>
      <c r="I51" s="97" t="s">
        <v>38</v>
      </c>
      <c r="J51" s="28" t="str">
        <f>E21</f>
        <v>ARCHISTAT s.r.o., Pardubice</v>
      </c>
      <c r="K51" s="39"/>
    </row>
    <row r="52" spans="2:47" s="1" customFormat="1" ht="14.45" customHeight="1" x14ac:dyDescent="0.3">
      <c r="B52" s="35"/>
      <c r="C52" s="30" t="s">
        <v>36</v>
      </c>
      <c r="D52" s="36"/>
      <c r="E52" s="36"/>
      <c r="F52" s="28" t="str">
        <f>IF(E18="","",E18)</f>
        <v/>
      </c>
      <c r="G52" s="36"/>
      <c r="H52" s="36"/>
      <c r="I52" s="96"/>
      <c r="J52" s="36"/>
      <c r="K52" s="39"/>
    </row>
    <row r="53" spans="2:47" s="1" customFormat="1" ht="10.35" customHeight="1" x14ac:dyDescent="0.3">
      <c r="B53" s="35"/>
      <c r="C53" s="36"/>
      <c r="D53" s="36"/>
      <c r="E53" s="36"/>
      <c r="F53" s="36"/>
      <c r="G53" s="36"/>
      <c r="H53" s="36"/>
      <c r="I53" s="96"/>
      <c r="J53" s="36"/>
      <c r="K53" s="39"/>
    </row>
    <row r="54" spans="2:47" s="1" customFormat="1" ht="29.25" customHeight="1" x14ac:dyDescent="0.3">
      <c r="B54" s="35"/>
      <c r="C54" s="120" t="s">
        <v>94</v>
      </c>
      <c r="D54" s="110"/>
      <c r="E54" s="110"/>
      <c r="F54" s="110"/>
      <c r="G54" s="110"/>
      <c r="H54" s="110"/>
      <c r="I54" s="121"/>
      <c r="J54" s="122" t="s">
        <v>95</v>
      </c>
      <c r="K54" s="123"/>
    </row>
    <row r="55" spans="2:47" s="1" customFormat="1" ht="10.35" customHeight="1" x14ac:dyDescent="0.3">
      <c r="B55" s="35"/>
      <c r="C55" s="36"/>
      <c r="D55" s="36"/>
      <c r="E55" s="36"/>
      <c r="F55" s="36"/>
      <c r="G55" s="36"/>
      <c r="H55" s="36"/>
      <c r="I55" s="96"/>
      <c r="J55" s="36"/>
      <c r="K55" s="39"/>
    </row>
    <row r="56" spans="2:47" s="1" customFormat="1" ht="29.25" customHeight="1" x14ac:dyDescent="0.3">
      <c r="B56" s="35"/>
      <c r="C56" s="124" t="s">
        <v>96</v>
      </c>
      <c r="D56" s="36"/>
      <c r="E56" s="36"/>
      <c r="F56" s="36"/>
      <c r="G56" s="36"/>
      <c r="H56" s="36"/>
      <c r="I56" s="96"/>
      <c r="J56" s="106">
        <f>J82</f>
        <v>0</v>
      </c>
      <c r="K56" s="39"/>
      <c r="AU56" s="17" t="s">
        <v>97</v>
      </c>
    </row>
    <row r="57" spans="2:47" s="7" customFormat="1" ht="24.95" customHeight="1" x14ac:dyDescent="0.3">
      <c r="B57" s="125"/>
      <c r="C57" s="126"/>
      <c r="D57" s="127" t="s">
        <v>98</v>
      </c>
      <c r="E57" s="128"/>
      <c r="F57" s="128"/>
      <c r="G57" s="128"/>
      <c r="H57" s="128"/>
      <c r="I57" s="129"/>
      <c r="J57" s="130">
        <f>J83</f>
        <v>0</v>
      </c>
      <c r="K57" s="131"/>
    </row>
    <row r="58" spans="2:47" s="8" customFormat="1" ht="19.899999999999999" customHeight="1" x14ac:dyDescent="0.3">
      <c r="B58" s="132"/>
      <c r="C58" s="133"/>
      <c r="D58" s="134" t="s">
        <v>99</v>
      </c>
      <c r="E58" s="135"/>
      <c r="F58" s="135"/>
      <c r="G58" s="135"/>
      <c r="H58" s="135"/>
      <c r="I58" s="136"/>
      <c r="J58" s="137">
        <f>J84</f>
        <v>0</v>
      </c>
      <c r="K58" s="138"/>
    </row>
    <row r="59" spans="2:47" s="8" customFormat="1" ht="19.899999999999999" customHeight="1" x14ac:dyDescent="0.3">
      <c r="B59" s="132"/>
      <c r="C59" s="133"/>
      <c r="D59" s="134" t="s">
        <v>100</v>
      </c>
      <c r="E59" s="135"/>
      <c r="F59" s="135"/>
      <c r="G59" s="135"/>
      <c r="H59" s="135"/>
      <c r="I59" s="136"/>
      <c r="J59" s="137">
        <f>J87</f>
        <v>0</v>
      </c>
      <c r="K59" s="138"/>
    </row>
    <row r="60" spans="2:47" s="8" customFormat="1" ht="19.899999999999999" customHeight="1" x14ac:dyDescent="0.3">
      <c r="B60" s="132"/>
      <c r="C60" s="133"/>
      <c r="D60" s="134" t="s">
        <v>101</v>
      </c>
      <c r="E60" s="135"/>
      <c r="F60" s="135"/>
      <c r="G60" s="135"/>
      <c r="H60" s="135"/>
      <c r="I60" s="136"/>
      <c r="J60" s="137">
        <f>J89</f>
        <v>0</v>
      </c>
      <c r="K60" s="138"/>
    </row>
    <row r="61" spans="2:47" s="8" customFormat="1" ht="19.899999999999999" customHeight="1" x14ac:dyDescent="0.3">
      <c r="B61" s="132"/>
      <c r="C61" s="133"/>
      <c r="D61" s="134" t="s">
        <v>102</v>
      </c>
      <c r="E61" s="135"/>
      <c r="F61" s="135"/>
      <c r="G61" s="135"/>
      <c r="H61" s="135"/>
      <c r="I61" s="136"/>
      <c r="J61" s="137">
        <f>J91</f>
        <v>0</v>
      </c>
      <c r="K61" s="138"/>
    </row>
    <row r="62" spans="2:47" s="8" customFormat="1" ht="19.899999999999999" customHeight="1" x14ac:dyDescent="0.3">
      <c r="B62" s="132"/>
      <c r="C62" s="133"/>
      <c r="D62" s="134" t="s">
        <v>103</v>
      </c>
      <c r="E62" s="135"/>
      <c r="F62" s="135"/>
      <c r="G62" s="135"/>
      <c r="H62" s="135"/>
      <c r="I62" s="136"/>
      <c r="J62" s="137">
        <f>J94</f>
        <v>0</v>
      </c>
      <c r="K62" s="138"/>
    </row>
    <row r="63" spans="2:47" s="1" customFormat="1" ht="21.75" customHeight="1" x14ac:dyDescent="0.3">
      <c r="B63" s="35"/>
      <c r="C63" s="36"/>
      <c r="D63" s="36"/>
      <c r="E63" s="36"/>
      <c r="F63" s="36"/>
      <c r="G63" s="36"/>
      <c r="H63" s="36"/>
      <c r="I63" s="96"/>
      <c r="J63" s="36"/>
      <c r="K63" s="39"/>
    </row>
    <row r="64" spans="2:47" s="1" customFormat="1" ht="6.95" customHeight="1" x14ac:dyDescent="0.3">
      <c r="B64" s="50"/>
      <c r="C64" s="51"/>
      <c r="D64" s="51"/>
      <c r="E64" s="51"/>
      <c r="F64" s="51"/>
      <c r="G64" s="51"/>
      <c r="H64" s="51"/>
      <c r="I64" s="117"/>
      <c r="J64" s="51"/>
      <c r="K64" s="52"/>
    </row>
    <row r="68" spans="2:12" s="1" customFormat="1" ht="6.95" customHeight="1" x14ac:dyDescent="0.3">
      <c r="B68" s="53"/>
      <c r="C68" s="54"/>
      <c r="D68" s="54"/>
      <c r="E68" s="54"/>
      <c r="F68" s="54"/>
      <c r="G68" s="54"/>
      <c r="H68" s="54"/>
      <c r="I68" s="118"/>
      <c r="J68" s="54"/>
      <c r="K68" s="54"/>
      <c r="L68" s="35"/>
    </row>
    <row r="69" spans="2:12" s="1" customFormat="1" ht="36.950000000000003" customHeight="1" x14ac:dyDescent="0.3">
      <c r="B69" s="35"/>
      <c r="C69" s="55" t="s">
        <v>104</v>
      </c>
      <c r="L69" s="35"/>
    </row>
    <row r="70" spans="2:12" s="1" customFormat="1" ht="6.95" customHeight="1" x14ac:dyDescent="0.3">
      <c r="B70" s="35"/>
      <c r="L70" s="35"/>
    </row>
    <row r="71" spans="2:12" s="1" customFormat="1" ht="14.45" customHeight="1" x14ac:dyDescent="0.3">
      <c r="B71" s="35"/>
      <c r="C71" s="57" t="s">
        <v>17</v>
      </c>
      <c r="L71" s="35"/>
    </row>
    <row r="72" spans="2:12" s="1" customFormat="1" ht="22.5" customHeight="1" x14ac:dyDescent="0.3">
      <c r="B72" s="35"/>
      <c r="E72" s="350" t="str">
        <f>E7</f>
        <v>Domov u fontány Přelouč - modernizace 3. a 4. NP křídla A</v>
      </c>
      <c r="F72" s="322"/>
      <c r="G72" s="322"/>
      <c r="H72" s="322"/>
      <c r="L72" s="35"/>
    </row>
    <row r="73" spans="2:12" s="1" customFormat="1" ht="14.45" customHeight="1" x14ac:dyDescent="0.3">
      <c r="B73" s="35"/>
      <c r="C73" s="57" t="s">
        <v>90</v>
      </c>
      <c r="L73" s="35"/>
    </row>
    <row r="74" spans="2:12" s="1" customFormat="1" ht="23.25" customHeight="1" x14ac:dyDescent="0.3">
      <c r="B74" s="35"/>
      <c r="E74" s="319" t="str">
        <f>E9</f>
        <v>00 - Vedlejší a ostatní náklady</v>
      </c>
      <c r="F74" s="322"/>
      <c r="G74" s="322"/>
      <c r="H74" s="322"/>
      <c r="L74" s="35"/>
    </row>
    <row r="75" spans="2:12" s="1" customFormat="1" ht="6.95" customHeight="1" x14ac:dyDescent="0.3">
      <c r="B75" s="35"/>
      <c r="L75" s="35"/>
    </row>
    <row r="76" spans="2:12" s="1" customFormat="1" ht="18" customHeight="1" x14ac:dyDescent="0.3">
      <c r="B76" s="35"/>
      <c r="C76" s="57" t="s">
        <v>24</v>
      </c>
      <c r="F76" s="139" t="str">
        <f>F12</f>
        <v>Přelouč</v>
      </c>
      <c r="I76" s="140" t="s">
        <v>26</v>
      </c>
      <c r="J76" s="61" t="str">
        <f>IF(J12="","",J12)</f>
        <v>02.08.2016</v>
      </c>
      <c r="L76" s="35"/>
    </row>
    <row r="77" spans="2:12" s="1" customFormat="1" ht="6.95" customHeight="1" x14ac:dyDescent="0.3">
      <c r="B77" s="35"/>
      <c r="L77" s="35"/>
    </row>
    <row r="78" spans="2:12" s="1" customFormat="1" ht="15" x14ac:dyDescent="0.3">
      <c r="B78" s="35"/>
      <c r="C78" s="57" t="s">
        <v>32</v>
      </c>
      <c r="F78" s="139" t="str">
        <f>E15</f>
        <v xml:space="preserve"> </v>
      </c>
      <c r="I78" s="140" t="s">
        <v>38</v>
      </c>
      <c r="J78" s="139" t="str">
        <f>E21</f>
        <v>ARCHISTAT s.r.o., Pardubice</v>
      </c>
      <c r="L78" s="35"/>
    </row>
    <row r="79" spans="2:12" s="1" customFormat="1" ht="14.45" customHeight="1" x14ac:dyDescent="0.3">
      <c r="B79" s="35"/>
      <c r="C79" s="57" t="s">
        <v>36</v>
      </c>
      <c r="F79" s="139" t="str">
        <f>IF(E18="","",E18)</f>
        <v/>
      </c>
      <c r="L79" s="35"/>
    </row>
    <row r="80" spans="2:12" s="1" customFormat="1" ht="10.35" customHeight="1" x14ac:dyDescent="0.3">
      <c r="B80" s="35"/>
      <c r="L80" s="35"/>
    </row>
    <row r="81" spans="2:65" s="9" customFormat="1" ht="29.25" customHeight="1" x14ac:dyDescent="0.3">
      <c r="B81" s="141"/>
      <c r="C81" s="142" t="s">
        <v>105</v>
      </c>
      <c r="D81" s="143" t="s">
        <v>61</v>
      </c>
      <c r="E81" s="143" t="s">
        <v>57</v>
      </c>
      <c r="F81" s="143" t="s">
        <v>106</v>
      </c>
      <c r="G81" s="143" t="s">
        <v>107</v>
      </c>
      <c r="H81" s="143" t="s">
        <v>108</v>
      </c>
      <c r="I81" s="144" t="s">
        <v>109</v>
      </c>
      <c r="J81" s="143" t="s">
        <v>95</v>
      </c>
      <c r="K81" s="145" t="s">
        <v>110</v>
      </c>
      <c r="L81" s="141"/>
      <c r="M81" s="68" t="s">
        <v>111</v>
      </c>
      <c r="N81" s="69" t="s">
        <v>46</v>
      </c>
      <c r="O81" s="69" t="s">
        <v>112</v>
      </c>
      <c r="P81" s="69" t="s">
        <v>113</v>
      </c>
      <c r="Q81" s="69" t="s">
        <v>114</v>
      </c>
      <c r="R81" s="69" t="s">
        <v>115</v>
      </c>
      <c r="S81" s="69" t="s">
        <v>116</v>
      </c>
      <c r="T81" s="70" t="s">
        <v>117</v>
      </c>
    </row>
    <row r="82" spans="2:65" s="1" customFormat="1" ht="29.25" customHeight="1" x14ac:dyDescent="0.35">
      <c r="B82" s="35"/>
      <c r="C82" s="72" t="s">
        <v>96</v>
      </c>
      <c r="J82" s="146">
        <f>BK82</f>
        <v>0</v>
      </c>
      <c r="L82" s="35"/>
      <c r="M82" s="71"/>
      <c r="N82" s="62"/>
      <c r="O82" s="62"/>
      <c r="P82" s="147">
        <f>P83</f>
        <v>0</v>
      </c>
      <c r="Q82" s="62"/>
      <c r="R82" s="147">
        <f>R83</f>
        <v>0</v>
      </c>
      <c r="S82" s="62"/>
      <c r="T82" s="148">
        <f>T83</f>
        <v>0</v>
      </c>
      <c r="AT82" s="17" t="s">
        <v>75</v>
      </c>
      <c r="AU82" s="17" t="s">
        <v>97</v>
      </c>
      <c r="BK82" s="149">
        <f>BK83</f>
        <v>0</v>
      </c>
    </row>
    <row r="83" spans="2:65" s="10" customFormat="1" ht="37.35" customHeight="1" x14ac:dyDescent="0.35">
      <c r="B83" s="150"/>
      <c r="D83" s="151" t="s">
        <v>75</v>
      </c>
      <c r="E83" s="152" t="s">
        <v>118</v>
      </c>
      <c r="F83" s="152" t="s">
        <v>119</v>
      </c>
      <c r="I83" s="153"/>
      <c r="J83" s="154">
        <f>BK83</f>
        <v>0</v>
      </c>
      <c r="L83" s="150"/>
      <c r="M83" s="155"/>
      <c r="N83" s="156"/>
      <c r="O83" s="156"/>
      <c r="P83" s="157">
        <f>P84+P87+P89+P91+P94</f>
        <v>0</v>
      </c>
      <c r="Q83" s="156"/>
      <c r="R83" s="157">
        <f>R84+R87+R89+R91+R94</f>
        <v>0</v>
      </c>
      <c r="S83" s="156"/>
      <c r="T83" s="158">
        <f>T84+T87+T89+T91+T94</f>
        <v>0</v>
      </c>
      <c r="AR83" s="151" t="s">
        <v>120</v>
      </c>
      <c r="AT83" s="159" t="s">
        <v>75</v>
      </c>
      <c r="AU83" s="159" t="s">
        <v>76</v>
      </c>
      <c r="AY83" s="151" t="s">
        <v>121</v>
      </c>
      <c r="BK83" s="160">
        <f>BK84+BK87+BK89+BK91+BK94</f>
        <v>0</v>
      </c>
    </row>
    <row r="84" spans="2:65" s="10" customFormat="1" ht="19.899999999999999" customHeight="1" x14ac:dyDescent="0.3">
      <c r="B84" s="150"/>
      <c r="D84" s="161" t="s">
        <v>75</v>
      </c>
      <c r="E84" s="162" t="s">
        <v>122</v>
      </c>
      <c r="F84" s="162" t="s">
        <v>123</v>
      </c>
      <c r="I84" s="153"/>
      <c r="J84" s="163">
        <f>BK84</f>
        <v>0</v>
      </c>
      <c r="L84" s="150"/>
      <c r="M84" s="155"/>
      <c r="N84" s="156"/>
      <c r="O84" s="156"/>
      <c r="P84" s="157">
        <f>SUM(P85:P86)</f>
        <v>0</v>
      </c>
      <c r="Q84" s="156"/>
      <c r="R84" s="157">
        <f>SUM(R85:R86)</f>
        <v>0</v>
      </c>
      <c r="S84" s="156"/>
      <c r="T84" s="158">
        <f>SUM(T85:T86)</f>
        <v>0</v>
      </c>
      <c r="AR84" s="151" t="s">
        <v>120</v>
      </c>
      <c r="AT84" s="159" t="s">
        <v>75</v>
      </c>
      <c r="AU84" s="159" t="s">
        <v>23</v>
      </c>
      <c r="AY84" s="151" t="s">
        <v>121</v>
      </c>
      <c r="BK84" s="160">
        <f>SUM(BK85:BK86)</f>
        <v>0</v>
      </c>
    </row>
    <row r="85" spans="2:65" s="1" customFormat="1" ht="22.5" customHeight="1" x14ac:dyDescent="0.3">
      <c r="B85" s="164"/>
      <c r="C85" s="165" t="s">
        <v>23</v>
      </c>
      <c r="D85" s="165" t="s">
        <v>124</v>
      </c>
      <c r="E85" s="166" t="s">
        <v>125</v>
      </c>
      <c r="F85" s="167" t="s">
        <v>126</v>
      </c>
      <c r="G85" s="168" t="s">
        <v>127</v>
      </c>
      <c r="H85" s="169">
        <v>1</v>
      </c>
      <c r="I85" s="170">
        <v>0</v>
      </c>
      <c r="J85" s="171">
        <f>ROUND(I85*H85,2)</f>
        <v>0</v>
      </c>
      <c r="K85" s="167" t="s">
        <v>128</v>
      </c>
      <c r="L85" s="35"/>
      <c r="M85" s="172" t="s">
        <v>3</v>
      </c>
      <c r="N85" s="173" t="s">
        <v>48</v>
      </c>
      <c r="O85" s="36"/>
      <c r="P85" s="174">
        <f>O85*H85</f>
        <v>0</v>
      </c>
      <c r="Q85" s="174">
        <v>0</v>
      </c>
      <c r="R85" s="174">
        <f>Q85*H85</f>
        <v>0</v>
      </c>
      <c r="S85" s="174">
        <v>0</v>
      </c>
      <c r="T85" s="175">
        <f>S85*H85</f>
        <v>0</v>
      </c>
      <c r="AR85" s="17" t="s">
        <v>129</v>
      </c>
      <c r="AT85" s="17" t="s">
        <v>124</v>
      </c>
      <c r="AU85" s="17" t="s">
        <v>130</v>
      </c>
      <c r="AY85" s="17" t="s">
        <v>121</v>
      </c>
      <c r="BE85" s="176">
        <f>IF(N85="základní",J85,0)</f>
        <v>0</v>
      </c>
      <c r="BF85" s="176">
        <f>IF(N85="snížená",J85,0)</f>
        <v>0</v>
      </c>
      <c r="BG85" s="176">
        <f>IF(N85="zákl. přenesená",J85,0)</f>
        <v>0</v>
      </c>
      <c r="BH85" s="176">
        <f>IF(N85="sníž. přenesená",J85,0)</f>
        <v>0</v>
      </c>
      <c r="BI85" s="176">
        <f>IF(N85="nulová",J85,0)</f>
        <v>0</v>
      </c>
      <c r="BJ85" s="17" t="s">
        <v>130</v>
      </c>
      <c r="BK85" s="176">
        <f>ROUND(I85*H85,2)</f>
        <v>0</v>
      </c>
      <c r="BL85" s="17" t="s">
        <v>129</v>
      </c>
      <c r="BM85" s="17" t="s">
        <v>131</v>
      </c>
    </row>
    <row r="86" spans="2:65" s="1" customFormat="1" ht="31.5" customHeight="1" x14ac:dyDescent="0.3">
      <c r="B86" s="164"/>
      <c r="C86" s="165" t="s">
        <v>130</v>
      </c>
      <c r="D86" s="165" t="s">
        <v>124</v>
      </c>
      <c r="E86" s="166" t="s">
        <v>132</v>
      </c>
      <c r="F86" s="167" t="s">
        <v>133</v>
      </c>
      <c r="G86" s="168" t="s">
        <v>127</v>
      </c>
      <c r="H86" s="169">
        <v>1</v>
      </c>
      <c r="I86" s="170">
        <v>0</v>
      </c>
      <c r="J86" s="171">
        <f>ROUND(I86*H86,2)</f>
        <v>0</v>
      </c>
      <c r="K86" s="167" t="s">
        <v>128</v>
      </c>
      <c r="L86" s="35"/>
      <c r="M86" s="172" t="s">
        <v>3</v>
      </c>
      <c r="N86" s="173" t="s">
        <v>48</v>
      </c>
      <c r="O86" s="36"/>
      <c r="P86" s="174">
        <f>O86*H86</f>
        <v>0</v>
      </c>
      <c r="Q86" s="174">
        <v>0</v>
      </c>
      <c r="R86" s="174">
        <f>Q86*H86</f>
        <v>0</v>
      </c>
      <c r="S86" s="174">
        <v>0</v>
      </c>
      <c r="T86" s="175">
        <f>S86*H86</f>
        <v>0</v>
      </c>
      <c r="AR86" s="17" t="s">
        <v>129</v>
      </c>
      <c r="AT86" s="17" t="s">
        <v>124</v>
      </c>
      <c r="AU86" s="17" t="s">
        <v>130</v>
      </c>
      <c r="AY86" s="17" t="s">
        <v>121</v>
      </c>
      <c r="BE86" s="176">
        <f>IF(N86="základní",J86,0)</f>
        <v>0</v>
      </c>
      <c r="BF86" s="176">
        <f>IF(N86="snížená",J86,0)</f>
        <v>0</v>
      </c>
      <c r="BG86" s="176">
        <f>IF(N86="zákl. přenesená",J86,0)</f>
        <v>0</v>
      </c>
      <c r="BH86" s="176">
        <f>IF(N86="sníž. přenesená",J86,0)</f>
        <v>0</v>
      </c>
      <c r="BI86" s="176">
        <f>IF(N86="nulová",J86,0)</f>
        <v>0</v>
      </c>
      <c r="BJ86" s="17" t="s">
        <v>130</v>
      </c>
      <c r="BK86" s="176">
        <f>ROUND(I86*H86,2)</f>
        <v>0</v>
      </c>
      <c r="BL86" s="17" t="s">
        <v>129</v>
      </c>
      <c r="BM86" s="17" t="s">
        <v>134</v>
      </c>
    </row>
    <row r="87" spans="2:65" s="10" customFormat="1" ht="29.85" customHeight="1" x14ac:dyDescent="0.3">
      <c r="B87" s="150"/>
      <c r="D87" s="161" t="s">
        <v>75</v>
      </c>
      <c r="E87" s="162" t="s">
        <v>135</v>
      </c>
      <c r="F87" s="162" t="s">
        <v>136</v>
      </c>
      <c r="I87" s="153"/>
      <c r="J87" s="163">
        <f>BK87</f>
        <v>0</v>
      </c>
      <c r="L87" s="150"/>
      <c r="M87" s="155"/>
      <c r="N87" s="156"/>
      <c r="O87" s="156"/>
      <c r="P87" s="157">
        <f>P88</f>
        <v>0</v>
      </c>
      <c r="Q87" s="156"/>
      <c r="R87" s="157">
        <f>R88</f>
        <v>0</v>
      </c>
      <c r="S87" s="156"/>
      <c r="T87" s="158">
        <f>T88</f>
        <v>0</v>
      </c>
      <c r="AR87" s="151" t="s">
        <v>120</v>
      </c>
      <c r="AT87" s="159" t="s">
        <v>75</v>
      </c>
      <c r="AU87" s="159" t="s">
        <v>23</v>
      </c>
      <c r="AY87" s="151" t="s">
        <v>121</v>
      </c>
      <c r="BK87" s="160">
        <f>BK88</f>
        <v>0</v>
      </c>
    </row>
    <row r="88" spans="2:65" s="1" customFormat="1" ht="22.5" customHeight="1" x14ac:dyDescent="0.3">
      <c r="B88" s="164"/>
      <c r="C88" s="165" t="s">
        <v>137</v>
      </c>
      <c r="D88" s="165" t="s">
        <v>124</v>
      </c>
      <c r="E88" s="166" t="s">
        <v>138</v>
      </c>
      <c r="F88" s="167" t="s">
        <v>139</v>
      </c>
      <c r="G88" s="168" t="s">
        <v>127</v>
      </c>
      <c r="H88" s="169">
        <v>1</v>
      </c>
      <c r="I88" s="170">
        <v>0</v>
      </c>
      <c r="J88" s="171">
        <f>ROUND(I88*H88,2)</f>
        <v>0</v>
      </c>
      <c r="K88" s="167" t="s">
        <v>128</v>
      </c>
      <c r="L88" s="35"/>
      <c r="M88" s="172" t="s">
        <v>3</v>
      </c>
      <c r="N88" s="173" t="s">
        <v>48</v>
      </c>
      <c r="O88" s="36"/>
      <c r="P88" s="174">
        <f>O88*H88</f>
        <v>0</v>
      </c>
      <c r="Q88" s="174">
        <v>0</v>
      </c>
      <c r="R88" s="174">
        <f>Q88*H88</f>
        <v>0</v>
      </c>
      <c r="S88" s="174">
        <v>0</v>
      </c>
      <c r="T88" s="175">
        <f>S88*H88</f>
        <v>0</v>
      </c>
      <c r="AR88" s="17" t="s">
        <v>129</v>
      </c>
      <c r="AT88" s="17" t="s">
        <v>124</v>
      </c>
      <c r="AU88" s="17" t="s">
        <v>130</v>
      </c>
      <c r="AY88" s="17" t="s">
        <v>121</v>
      </c>
      <c r="BE88" s="176">
        <f>IF(N88="základní",J88,0)</f>
        <v>0</v>
      </c>
      <c r="BF88" s="176">
        <f>IF(N88="snížená",J88,0)</f>
        <v>0</v>
      </c>
      <c r="BG88" s="176">
        <f>IF(N88="zákl. přenesená",J88,0)</f>
        <v>0</v>
      </c>
      <c r="BH88" s="176">
        <f>IF(N88="sníž. přenesená",J88,0)</f>
        <v>0</v>
      </c>
      <c r="BI88" s="176">
        <f>IF(N88="nulová",J88,0)</f>
        <v>0</v>
      </c>
      <c r="BJ88" s="17" t="s">
        <v>130</v>
      </c>
      <c r="BK88" s="176">
        <f>ROUND(I88*H88,2)</f>
        <v>0</v>
      </c>
      <c r="BL88" s="17" t="s">
        <v>129</v>
      </c>
      <c r="BM88" s="17" t="s">
        <v>140</v>
      </c>
    </row>
    <row r="89" spans="2:65" s="10" customFormat="1" ht="29.85" customHeight="1" x14ac:dyDescent="0.3">
      <c r="B89" s="150"/>
      <c r="D89" s="161" t="s">
        <v>75</v>
      </c>
      <c r="E89" s="162" t="s">
        <v>141</v>
      </c>
      <c r="F89" s="162" t="s">
        <v>142</v>
      </c>
      <c r="I89" s="153"/>
      <c r="J89" s="163">
        <f>BK89</f>
        <v>0</v>
      </c>
      <c r="L89" s="150"/>
      <c r="M89" s="155"/>
      <c r="N89" s="156"/>
      <c r="O89" s="156"/>
      <c r="P89" s="157">
        <f>P90</f>
        <v>0</v>
      </c>
      <c r="Q89" s="156"/>
      <c r="R89" s="157">
        <f>R90</f>
        <v>0</v>
      </c>
      <c r="S89" s="156"/>
      <c r="T89" s="158">
        <f>T90</f>
        <v>0</v>
      </c>
      <c r="AR89" s="151" t="s">
        <v>120</v>
      </c>
      <c r="AT89" s="159" t="s">
        <v>75</v>
      </c>
      <c r="AU89" s="159" t="s">
        <v>23</v>
      </c>
      <c r="AY89" s="151" t="s">
        <v>121</v>
      </c>
      <c r="BK89" s="160">
        <f>BK90</f>
        <v>0</v>
      </c>
    </row>
    <row r="90" spans="2:65" s="1" customFormat="1" ht="44.25" customHeight="1" x14ac:dyDescent="0.3">
      <c r="B90" s="164"/>
      <c r="C90" s="165" t="s">
        <v>143</v>
      </c>
      <c r="D90" s="165" t="s">
        <v>124</v>
      </c>
      <c r="E90" s="166" t="s">
        <v>144</v>
      </c>
      <c r="F90" s="167" t="s">
        <v>145</v>
      </c>
      <c r="G90" s="168" t="s">
        <v>127</v>
      </c>
      <c r="H90" s="169">
        <v>1</v>
      </c>
      <c r="I90" s="170">
        <v>0</v>
      </c>
      <c r="J90" s="171">
        <f>ROUND(I90*H90,2)</f>
        <v>0</v>
      </c>
      <c r="K90" s="167" t="s">
        <v>128</v>
      </c>
      <c r="L90" s="35"/>
      <c r="M90" s="172" t="s">
        <v>3</v>
      </c>
      <c r="N90" s="173" t="s">
        <v>48</v>
      </c>
      <c r="O90" s="36"/>
      <c r="P90" s="174">
        <f>O90*H90</f>
        <v>0</v>
      </c>
      <c r="Q90" s="174">
        <v>0</v>
      </c>
      <c r="R90" s="174">
        <f>Q90*H90</f>
        <v>0</v>
      </c>
      <c r="S90" s="174">
        <v>0</v>
      </c>
      <c r="T90" s="175">
        <f>S90*H90</f>
        <v>0</v>
      </c>
      <c r="AR90" s="17" t="s">
        <v>129</v>
      </c>
      <c r="AT90" s="17" t="s">
        <v>124</v>
      </c>
      <c r="AU90" s="17" t="s">
        <v>130</v>
      </c>
      <c r="AY90" s="17" t="s">
        <v>121</v>
      </c>
      <c r="BE90" s="176">
        <f>IF(N90="základní",J90,0)</f>
        <v>0</v>
      </c>
      <c r="BF90" s="176">
        <f>IF(N90="snížená",J90,0)</f>
        <v>0</v>
      </c>
      <c r="BG90" s="176">
        <f>IF(N90="zákl. přenesená",J90,0)</f>
        <v>0</v>
      </c>
      <c r="BH90" s="176">
        <f>IF(N90="sníž. přenesená",J90,0)</f>
        <v>0</v>
      </c>
      <c r="BI90" s="176">
        <f>IF(N90="nulová",J90,0)</f>
        <v>0</v>
      </c>
      <c r="BJ90" s="17" t="s">
        <v>130</v>
      </c>
      <c r="BK90" s="176">
        <f>ROUND(I90*H90,2)</f>
        <v>0</v>
      </c>
      <c r="BL90" s="17" t="s">
        <v>129</v>
      </c>
      <c r="BM90" s="17" t="s">
        <v>146</v>
      </c>
    </row>
    <row r="91" spans="2:65" s="10" customFormat="1" ht="29.85" customHeight="1" x14ac:dyDescent="0.3">
      <c r="B91" s="150"/>
      <c r="D91" s="161" t="s">
        <v>75</v>
      </c>
      <c r="E91" s="162" t="s">
        <v>147</v>
      </c>
      <c r="F91" s="162" t="s">
        <v>148</v>
      </c>
      <c r="I91" s="153"/>
      <c r="J91" s="163">
        <f>BK91</f>
        <v>0</v>
      </c>
      <c r="L91" s="150"/>
      <c r="M91" s="155"/>
      <c r="N91" s="156"/>
      <c r="O91" s="156"/>
      <c r="P91" s="157">
        <f>SUM(P92:P93)</f>
        <v>0</v>
      </c>
      <c r="Q91" s="156"/>
      <c r="R91" s="157">
        <f>SUM(R92:R93)</f>
        <v>0</v>
      </c>
      <c r="S91" s="156"/>
      <c r="T91" s="158">
        <f>SUM(T92:T93)</f>
        <v>0</v>
      </c>
      <c r="AR91" s="151" t="s">
        <v>120</v>
      </c>
      <c r="AT91" s="159" t="s">
        <v>75</v>
      </c>
      <c r="AU91" s="159" t="s">
        <v>23</v>
      </c>
      <c r="AY91" s="151" t="s">
        <v>121</v>
      </c>
      <c r="BK91" s="160">
        <f>SUM(BK92:BK93)</f>
        <v>0</v>
      </c>
    </row>
    <row r="92" spans="2:65" s="1" customFormat="1" ht="31.5" customHeight="1" x14ac:dyDescent="0.3">
      <c r="B92" s="164"/>
      <c r="C92" s="165" t="s">
        <v>120</v>
      </c>
      <c r="D92" s="165" t="s">
        <v>124</v>
      </c>
      <c r="E92" s="166" t="s">
        <v>149</v>
      </c>
      <c r="F92" s="167" t="s">
        <v>150</v>
      </c>
      <c r="G92" s="168" t="s">
        <v>127</v>
      </c>
      <c r="H92" s="169">
        <v>1</v>
      </c>
      <c r="I92" s="170">
        <v>0</v>
      </c>
      <c r="J92" s="171">
        <f>ROUND(I92*H92,2)</f>
        <v>0</v>
      </c>
      <c r="K92" s="167" t="s">
        <v>128</v>
      </c>
      <c r="L92" s="35"/>
      <c r="M92" s="172" t="s">
        <v>3</v>
      </c>
      <c r="N92" s="173" t="s">
        <v>48</v>
      </c>
      <c r="O92" s="36"/>
      <c r="P92" s="174">
        <f>O92*H92</f>
        <v>0</v>
      </c>
      <c r="Q92" s="174">
        <v>0</v>
      </c>
      <c r="R92" s="174">
        <f>Q92*H92</f>
        <v>0</v>
      </c>
      <c r="S92" s="174">
        <v>0</v>
      </c>
      <c r="T92" s="175">
        <f>S92*H92</f>
        <v>0</v>
      </c>
      <c r="AR92" s="17" t="s">
        <v>129</v>
      </c>
      <c r="AT92" s="17" t="s">
        <v>124</v>
      </c>
      <c r="AU92" s="17" t="s">
        <v>130</v>
      </c>
      <c r="AY92" s="17" t="s">
        <v>121</v>
      </c>
      <c r="BE92" s="176">
        <f>IF(N92="základní",J92,0)</f>
        <v>0</v>
      </c>
      <c r="BF92" s="176">
        <f>IF(N92="snížená",J92,0)</f>
        <v>0</v>
      </c>
      <c r="BG92" s="176">
        <f>IF(N92="zákl. přenesená",J92,0)</f>
        <v>0</v>
      </c>
      <c r="BH92" s="176">
        <f>IF(N92="sníž. přenesená",J92,0)</f>
        <v>0</v>
      </c>
      <c r="BI92" s="176">
        <f>IF(N92="nulová",J92,0)</f>
        <v>0</v>
      </c>
      <c r="BJ92" s="17" t="s">
        <v>130</v>
      </c>
      <c r="BK92" s="176">
        <f>ROUND(I92*H92,2)</f>
        <v>0</v>
      </c>
      <c r="BL92" s="17" t="s">
        <v>129</v>
      </c>
      <c r="BM92" s="17" t="s">
        <v>151</v>
      </c>
    </row>
    <row r="93" spans="2:65" s="1" customFormat="1" ht="31.5" customHeight="1" x14ac:dyDescent="0.3">
      <c r="B93" s="164"/>
      <c r="C93" s="165" t="s">
        <v>152</v>
      </c>
      <c r="D93" s="165" t="s">
        <v>124</v>
      </c>
      <c r="E93" s="166" t="s">
        <v>153</v>
      </c>
      <c r="F93" s="167" t="s">
        <v>154</v>
      </c>
      <c r="G93" s="168" t="s">
        <v>127</v>
      </c>
      <c r="H93" s="169">
        <v>1</v>
      </c>
      <c r="I93" s="170">
        <v>0</v>
      </c>
      <c r="J93" s="171">
        <f>ROUND(I93*H93,2)</f>
        <v>0</v>
      </c>
      <c r="K93" s="167" t="s">
        <v>128</v>
      </c>
      <c r="L93" s="35"/>
      <c r="M93" s="172" t="s">
        <v>3</v>
      </c>
      <c r="N93" s="173" t="s">
        <v>48</v>
      </c>
      <c r="O93" s="36"/>
      <c r="P93" s="174">
        <f>O93*H93</f>
        <v>0</v>
      </c>
      <c r="Q93" s="174">
        <v>0</v>
      </c>
      <c r="R93" s="174">
        <f>Q93*H93</f>
        <v>0</v>
      </c>
      <c r="S93" s="174">
        <v>0</v>
      </c>
      <c r="T93" s="175">
        <f>S93*H93</f>
        <v>0</v>
      </c>
      <c r="AR93" s="17" t="s">
        <v>129</v>
      </c>
      <c r="AT93" s="17" t="s">
        <v>124</v>
      </c>
      <c r="AU93" s="17" t="s">
        <v>130</v>
      </c>
      <c r="AY93" s="17" t="s">
        <v>121</v>
      </c>
      <c r="BE93" s="176">
        <f>IF(N93="základní",J93,0)</f>
        <v>0</v>
      </c>
      <c r="BF93" s="176">
        <f>IF(N93="snížená",J93,0)</f>
        <v>0</v>
      </c>
      <c r="BG93" s="176">
        <f>IF(N93="zákl. přenesená",J93,0)</f>
        <v>0</v>
      </c>
      <c r="BH93" s="176">
        <f>IF(N93="sníž. přenesená",J93,0)</f>
        <v>0</v>
      </c>
      <c r="BI93" s="176">
        <f>IF(N93="nulová",J93,0)</f>
        <v>0</v>
      </c>
      <c r="BJ93" s="17" t="s">
        <v>130</v>
      </c>
      <c r="BK93" s="176">
        <f>ROUND(I93*H93,2)</f>
        <v>0</v>
      </c>
      <c r="BL93" s="17" t="s">
        <v>129</v>
      </c>
      <c r="BM93" s="17" t="s">
        <v>155</v>
      </c>
    </row>
    <row r="94" spans="2:65" s="10" customFormat="1" ht="29.85" customHeight="1" x14ac:dyDescent="0.3">
      <c r="B94" s="150"/>
      <c r="D94" s="161" t="s">
        <v>75</v>
      </c>
      <c r="E94" s="162" t="s">
        <v>156</v>
      </c>
      <c r="F94" s="162" t="s">
        <v>157</v>
      </c>
      <c r="I94" s="153"/>
      <c r="J94" s="163">
        <f>BK94</f>
        <v>0</v>
      </c>
      <c r="L94" s="150"/>
      <c r="M94" s="155"/>
      <c r="N94" s="156"/>
      <c r="O94" s="156"/>
      <c r="P94" s="157">
        <f>P95</f>
        <v>0</v>
      </c>
      <c r="Q94" s="156"/>
      <c r="R94" s="157">
        <f>R95</f>
        <v>0</v>
      </c>
      <c r="S94" s="156"/>
      <c r="T94" s="158">
        <f>T95</f>
        <v>0</v>
      </c>
      <c r="AR94" s="151" t="s">
        <v>120</v>
      </c>
      <c r="AT94" s="159" t="s">
        <v>75</v>
      </c>
      <c r="AU94" s="159" t="s">
        <v>23</v>
      </c>
      <c r="AY94" s="151" t="s">
        <v>121</v>
      </c>
      <c r="BK94" s="160">
        <f>BK95</f>
        <v>0</v>
      </c>
    </row>
    <row r="95" spans="2:65" s="1" customFormat="1" ht="22.5" customHeight="1" x14ac:dyDescent="0.3">
      <c r="B95" s="164"/>
      <c r="C95" s="165" t="s">
        <v>158</v>
      </c>
      <c r="D95" s="165" t="s">
        <v>124</v>
      </c>
      <c r="E95" s="166" t="s">
        <v>159</v>
      </c>
      <c r="F95" s="167" t="s">
        <v>160</v>
      </c>
      <c r="G95" s="168" t="s">
        <v>127</v>
      </c>
      <c r="H95" s="169">
        <v>1</v>
      </c>
      <c r="I95" s="170">
        <v>0</v>
      </c>
      <c r="J95" s="171">
        <f>ROUND(I95*H95,2)</f>
        <v>0</v>
      </c>
      <c r="K95" s="167" t="s">
        <v>128</v>
      </c>
      <c r="L95" s="35"/>
      <c r="M95" s="172" t="s">
        <v>3</v>
      </c>
      <c r="N95" s="177" t="s">
        <v>48</v>
      </c>
      <c r="O95" s="178"/>
      <c r="P95" s="179">
        <f>O95*H95</f>
        <v>0</v>
      </c>
      <c r="Q95" s="179">
        <v>0</v>
      </c>
      <c r="R95" s="179">
        <f>Q95*H95</f>
        <v>0</v>
      </c>
      <c r="S95" s="179">
        <v>0</v>
      </c>
      <c r="T95" s="180">
        <f>S95*H95</f>
        <v>0</v>
      </c>
      <c r="AR95" s="17" t="s">
        <v>129</v>
      </c>
      <c r="AT95" s="17" t="s">
        <v>124</v>
      </c>
      <c r="AU95" s="17" t="s">
        <v>130</v>
      </c>
      <c r="AY95" s="17" t="s">
        <v>121</v>
      </c>
      <c r="BE95" s="176">
        <f>IF(N95="základní",J95,0)</f>
        <v>0</v>
      </c>
      <c r="BF95" s="176">
        <f>IF(N95="snížená",J95,0)</f>
        <v>0</v>
      </c>
      <c r="BG95" s="176">
        <f>IF(N95="zákl. přenesená",J95,0)</f>
        <v>0</v>
      </c>
      <c r="BH95" s="176">
        <f>IF(N95="sníž. přenesená",J95,0)</f>
        <v>0</v>
      </c>
      <c r="BI95" s="176">
        <f>IF(N95="nulová",J95,0)</f>
        <v>0</v>
      </c>
      <c r="BJ95" s="17" t="s">
        <v>130</v>
      </c>
      <c r="BK95" s="176">
        <f>ROUND(I95*H95,2)</f>
        <v>0</v>
      </c>
      <c r="BL95" s="17" t="s">
        <v>129</v>
      </c>
      <c r="BM95" s="17" t="s">
        <v>161</v>
      </c>
    </row>
    <row r="96" spans="2:65" s="1" customFormat="1" ht="6.95" customHeight="1" x14ac:dyDescent="0.3">
      <c r="B96" s="50"/>
      <c r="C96" s="51"/>
      <c r="D96" s="51"/>
      <c r="E96" s="51"/>
      <c r="F96" s="51"/>
      <c r="G96" s="51"/>
      <c r="H96" s="51"/>
      <c r="I96" s="117"/>
      <c r="J96" s="51"/>
      <c r="K96" s="51"/>
      <c r="L96" s="35"/>
    </row>
  </sheetData>
  <autoFilter ref="C81:K81"/>
  <mergeCells count="9"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/>
    <hyperlink ref="G1:H1" location="C54" tooltip="Rekapitulace" display="2) Rekapitulace"/>
    <hyperlink ref="J1" location="C81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16"/>
  <sheetViews>
    <sheetView showGridLines="0" tabSelected="1" workbookViewId="0">
      <pane ySplit="1" topLeftCell="A89" activePane="bottomLeft" state="frozen"/>
      <selection pane="bottomLeft" activeCell="G108" sqref="G108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3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5"/>
      <c r="B1" s="227"/>
      <c r="C1" s="227"/>
      <c r="D1" s="226" t="s">
        <v>1</v>
      </c>
      <c r="E1" s="227"/>
      <c r="F1" s="228" t="s">
        <v>1379</v>
      </c>
      <c r="G1" s="351" t="s">
        <v>1380</v>
      </c>
      <c r="H1" s="351"/>
      <c r="I1" s="233"/>
      <c r="J1" s="228" t="s">
        <v>1381</v>
      </c>
      <c r="K1" s="226" t="s">
        <v>88</v>
      </c>
      <c r="L1" s="228" t="s">
        <v>1382</v>
      </c>
      <c r="M1" s="228"/>
      <c r="N1" s="228"/>
      <c r="O1" s="228"/>
      <c r="P1" s="228"/>
      <c r="Q1" s="228"/>
      <c r="R1" s="228"/>
      <c r="S1" s="228"/>
      <c r="T1" s="228"/>
      <c r="U1" s="224"/>
      <c r="V1" s="224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</row>
    <row r="2" spans="1:70" ht="36.950000000000003" customHeight="1" x14ac:dyDescent="0.3">
      <c r="L2" s="315" t="s">
        <v>6</v>
      </c>
      <c r="M2" s="316"/>
      <c r="N2" s="316"/>
      <c r="O2" s="316"/>
      <c r="P2" s="316"/>
      <c r="Q2" s="316"/>
      <c r="R2" s="316"/>
      <c r="S2" s="316"/>
      <c r="T2" s="316"/>
      <c r="U2" s="316"/>
      <c r="V2" s="316"/>
      <c r="AT2" s="17" t="s">
        <v>87</v>
      </c>
    </row>
    <row r="3" spans="1:70" ht="6.95" customHeight="1" x14ac:dyDescent="0.3">
      <c r="B3" s="18"/>
      <c r="C3" s="19"/>
      <c r="D3" s="19"/>
      <c r="E3" s="19"/>
      <c r="F3" s="19"/>
      <c r="G3" s="19"/>
      <c r="H3" s="19"/>
      <c r="I3" s="94"/>
      <c r="J3" s="19"/>
      <c r="K3" s="20"/>
      <c r="AT3" s="17" t="s">
        <v>23</v>
      </c>
    </row>
    <row r="4" spans="1:70" ht="36.950000000000003" customHeight="1" x14ac:dyDescent="0.3">
      <c r="B4" s="21"/>
      <c r="C4" s="22"/>
      <c r="D4" s="23" t="s">
        <v>89</v>
      </c>
      <c r="E4" s="22"/>
      <c r="F4" s="22"/>
      <c r="G4" s="22"/>
      <c r="H4" s="22"/>
      <c r="I4" s="95"/>
      <c r="J4" s="22"/>
      <c r="K4" s="24"/>
      <c r="M4" s="25" t="s">
        <v>11</v>
      </c>
      <c r="AT4" s="17" t="s">
        <v>4</v>
      </c>
    </row>
    <row r="5" spans="1:70" ht="6.95" customHeight="1" x14ac:dyDescent="0.3">
      <c r="B5" s="21"/>
      <c r="C5" s="22"/>
      <c r="D5" s="22"/>
      <c r="E5" s="22"/>
      <c r="F5" s="22"/>
      <c r="G5" s="22"/>
      <c r="H5" s="22"/>
      <c r="I5" s="95"/>
      <c r="J5" s="22"/>
      <c r="K5" s="24"/>
    </row>
    <row r="6" spans="1:70" ht="15" x14ac:dyDescent="0.3">
      <c r="B6" s="21"/>
      <c r="C6" s="22"/>
      <c r="D6" s="30" t="s">
        <v>17</v>
      </c>
      <c r="E6" s="22"/>
      <c r="F6" s="22"/>
      <c r="G6" s="22"/>
      <c r="H6" s="22"/>
      <c r="I6" s="95"/>
      <c r="J6" s="22"/>
      <c r="K6" s="24"/>
    </row>
    <row r="7" spans="1:70" ht="22.5" customHeight="1" x14ac:dyDescent="0.3">
      <c r="B7" s="21"/>
      <c r="C7" s="22"/>
      <c r="D7" s="22"/>
      <c r="E7" s="352" t="str">
        <f>'Rekapitulace stavby'!K6</f>
        <v>Domov u fontány Přelouč - modernizace 3. a 4. NP křídla A</v>
      </c>
      <c r="F7" s="334"/>
      <c r="G7" s="334"/>
      <c r="H7" s="334"/>
      <c r="I7" s="95"/>
      <c r="J7" s="22"/>
      <c r="K7" s="24"/>
    </row>
    <row r="8" spans="1:70" s="1" customFormat="1" ht="15" x14ac:dyDescent="0.3">
      <c r="B8" s="35"/>
      <c r="C8" s="36"/>
      <c r="D8" s="30" t="s">
        <v>90</v>
      </c>
      <c r="E8" s="36"/>
      <c r="F8" s="36"/>
      <c r="G8" s="36"/>
      <c r="H8" s="36"/>
      <c r="I8" s="96"/>
      <c r="J8" s="36"/>
      <c r="K8" s="39"/>
    </row>
    <row r="9" spans="1:70" s="1" customFormat="1" ht="36.950000000000003" customHeight="1" x14ac:dyDescent="0.3">
      <c r="B9" s="35"/>
      <c r="C9" s="36"/>
      <c r="D9" s="36"/>
      <c r="E9" s="353" t="s">
        <v>162</v>
      </c>
      <c r="F9" s="327"/>
      <c r="G9" s="327"/>
      <c r="H9" s="327"/>
      <c r="I9" s="96"/>
      <c r="J9" s="36"/>
      <c r="K9" s="39"/>
    </row>
    <row r="10" spans="1:70" s="1" customFormat="1" x14ac:dyDescent="0.3">
      <c r="B10" s="35"/>
      <c r="C10" s="36"/>
      <c r="D10" s="36"/>
      <c r="E10" s="36"/>
      <c r="F10" s="36"/>
      <c r="G10" s="36"/>
      <c r="H10" s="36"/>
      <c r="I10" s="96"/>
      <c r="J10" s="36"/>
      <c r="K10" s="39"/>
    </row>
    <row r="11" spans="1:70" s="1" customFormat="1" ht="14.45" customHeight="1" x14ac:dyDescent="0.3">
      <c r="B11" s="35"/>
      <c r="C11" s="36"/>
      <c r="D11" s="30" t="s">
        <v>19</v>
      </c>
      <c r="E11" s="36"/>
      <c r="F11" s="28" t="s">
        <v>3</v>
      </c>
      <c r="G11" s="36"/>
      <c r="H11" s="36"/>
      <c r="I11" s="97" t="s">
        <v>21</v>
      </c>
      <c r="J11" s="28" t="s">
        <v>3</v>
      </c>
      <c r="K11" s="39"/>
    </row>
    <row r="12" spans="1:70" s="1" customFormat="1" ht="14.45" customHeight="1" x14ac:dyDescent="0.3">
      <c r="B12" s="35"/>
      <c r="C12" s="36"/>
      <c r="D12" s="30" t="s">
        <v>24</v>
      </c>
      <c r="E12" s="36"/>
      <c r="F12" s="28" t="s">
        <v>25</v>
      </c>
      <c r="G12" s="36"/>
      <c r="H12" s="36"/>
      <c r="I12" s="97" t="s">
        <v>26</v>
      </c>
      <c r="J12" s="98" t="str">
        <f>'Rekapitulace stavby'!AN8</f>
        <v>02.08.2016</v>
      </c>
      <c r="K12" s="39"/>
    </row>
    <row r="13" spans="1:70" s="1" customFormat="1" ht="10.9" customHeight="1" x14ac:dyDescent="0.3">
      <c r="B13" s="35"/>
      <c r="C13" s="36"/>
      <c r="D13" s="36"/>
      <c r="E13" s="36"/>
      <c r="F13" s="36"/>
      <c r="G13" s="36"/>
      <c r="H13" s="36"/>
      <c r="I13" s="96"/>
      <c r="J13" s="36"/>
      <c r="K13" s="39"/>
    </row>
    <row r="14" spans="1:70" s="1" customFormat="1" ht="14.45" customHeight="1" x14ac:dyDescent="0.3">
      <c r="B14" s="35"/>
      <c r="C14" s="36"/>
      <c r="D14" s="30" t="s">
        <v>32</v>
      </c>
      <c r="E14" s="36"/>
      <c r="F14" s="36"/>
      <c r="G14" s="36"/>
      <c r="H14" s="36"/>
      <c r="I14" s="97" t="s">
        <v>33</v>
      </c>
      <c r="J14" s="28" t="str">
        <f>IF('Rekapitulace stavby'!AN10="","",'Rekapitulace stavby'!AN10)</f>
        <v/>
      </c>
      <c r="K14" s="39"/>
    </row>
    <row r="15" spans="1:70" s="1" customFormat="1" ht="18" customHeight="1" x14ac:dyDescent="0.3">
      <c r="B15" s="35"/>
      <c r="C15" s="36"/>
      <c r="D15" s="36"/>
      <c r="E15" s="28" t="str">
        <f>IF('Rekapitulace stavby'!E11="","",'Rekapitulace stavby'!E11)</f>
        <v xml:space="preserve"> </v>
      </c>
      <c r="F15" s="36"/>
      <c r="G15" s="36"/>
      <c r="H15" s="36"/>
      <c r="I15" s="97" t="s">
        <v>35</v>
      </c>
      <c r="J15" s="28" t="str">
        <f>IF('Rekapitulace stavby'!AN11="","",'Rekapitulace stavby'!AN11)</f>
        <v/>
      </c>
      <c r="K15" s="39"/>
    </row>
    <row r="16" spans="1:70" s="1" customFormat="1" ht="6.95" customHeight="1" x14ac:dyDescent="0.3">
      <c r="B16" s="35"/>
      <c r="C16" s="36"/>
      <c r="D16" s="36"/>
      <c r="E16" s="36"/>
      <c r="F16" s="36"/>
      <c r="G16" s="36"/>
      <c r="H16" s="36"/>
      <c r="I16" s="96"/>
      <c r="J16" s="36"/>
      <c r="K16" s="39"/>
    </row>
    <row r="17" spans="2:11" s="1" customFormat="1" ht="14.45" customHeight="1" x14ac:dyDescent="0.3">
      <c r="B17" s="35"/>
      <c r="C17" s="36"/>
      <c r="D17" s="30" t="s">
        <v>36</v>
      </c>
      <c r="E17" s="36"/>
      <c r="F17" s="36"/>
      <c r="G17" s="36"/>
      <c r="H17" s="36"/>
      <c r="I17" s="97" t="s">
        <v>33</v>
      </c>
      <c r="J17" s="28" t="str">
        <f>IF('Rekapitulace stavby'!AN13="Vyplň údaj","",IF('Rekapitulace stavby'!AN13="","",'Rekapitulace stavby'!AN13))</f>
        <v/>
      </c>
      <c r="K17" s="39"/>
    </row>
    <row r="18" spans="2:11" s="1" customFormat="1" ht="18" customHeight="1" x14ac:dyDescent="0.3">
      <c r="B18" s="35"/>
      <c r="C18" s="36"/>
      <c r="D18" s="36"/>
      <c r="E18" s="28" t="str">
        <f>IF('Rekapitulace stavby'!E14="Vyplň údaj","",IF('Rekapitulace stavby'!E14="","",'Rekapitulace stavby'!E14))</f>
        <v/>
      </c>
      <c r="F18" s="36"/>
      <c r="G18" s="36"/>
      <c r="H18" s="36"/>
      <c r="I18" s="97" t="s">
        <v>35</v>
      </c>
      <c r="J18" s="28" t="str">
        <f>IF('Rekapitulace stavby'!AN14="Vyplň údaj","",IF('Rekapitulace stavby'!AN14="","",'Rekapitulace stavby'!AN14))</f>
        <v/>
      </c>
      <c r="K18" s="39"/>
    </row>
    <row r="19" spans="2:11" s="1" customFormat="1" ht="6.95" customHeight="1" x14ac:dyDescent="0.3">
      <c r="B19" s="35"/>
      <c r="C19" s="36"/>
      <c r="D19" s="36"/>
      <c r="E19" s="36"/>
      <c r="F19" s="36"/>
      <c r="G19" s="36"/>
      <c r="H19" s="36"/>
      <c r="I19" s="96"/>
      <c r="J19" s="36"/>
      <c r="K19" s="39"/>
    </row>
    <row r="20" spans="2:11" s="1" customFormat="1" ht="14.45" customHeight="1" x14ac:dyDescent="0.3">
      <c r="B20" s="35"/>
      <c r="C20" s="36"/>
      <c r="D20" s="30" t="s">
        <v>38</v>
      </c>
      <c r="E20" s="36"/>
      <c r="F20" s="36"/>
      <c r="G20" s="36"/>
      <c r="H20" s="36"/>
      <c r="I20" s="97" t="s">
        <v>33</v>
      </c>
      <c r="J20" s="28" t="s">
        <v>3</v>
      </c>
      <c r="K20" s="39"/>
    </row>
    <row r="21" spans="2:11" s="1" customFormat="1" ht="18" customHeight="1" x14ac:dyDescent="0.3">
      <c r="B21" s="35"/>
      <c r="C21" s="36"/>
      <c r="D21" s="36"/>
      <c r="E21" s="28" t="s">
        <v>92</v>
      </c>
      <c r="F21" s="36"/>
      <c r="G21" s="36"/>
      <c r="H21" s="36"/>
      <c r="I21" s="97" t="s">
        <v>35</v>
      </c>
      <c r="J21" s="28" t="s">
        <v>3</v>
      </c>
      <c r="K21" s="39"/>
    </row>
    <row r="22" spans="2:11" s="1" customFormat="1" ht="6.95" customHeight="1" x14ac:dyDescent="0.3">
      <c r="B22" s="35"/>
      <c r="C22" s="36"/>
      <c r="D22" s="36"/>
      <c r="E22" s="36"/>
      <c r="F22" s="36"/>
      <c r="G22" s="36"/>
      <c r="H22" s="36"/>
      <c r="I22" s="96"/>
      <c r="J22" s="36"/>
      <c r="K22" s="39"/>
    </row>
    <row r="23" spans="2:11" s="1" customFormat="1" ht="14.45" customHeight="1" x14ac:dyDescent="0.3">
      <c r="B23" s="35"/>
      <c r="C23" s="36"/>
      <c r="D23" s="30" t="s">
        <v>41</v>
      </c>
      <c r="E23" s="36"/>
      <c r="F23" s="36"/>
      <c r="G23" s="36"/>
      <c r="H23" s="36"/>
      <c r="I23" s="96"/>
      <c r="J23" s="36"/>
      <c r="K23" s="39"/>
    </row>
    <row r="24" spans="2:11" s="6" customFormat="1" ht="22.5" customHeight="1" x14ac:dyDescent="0.3">
      <c r="B24" s="99"/>
      <c r="C24" s="100"/>
      <c r="D24" s="100"/>
      <c r="E24" s="346" t="s">
        <v>3</v>
      </c>
      <c r="F24" s="354"/>
      <c r="G24" s="354"/>
      <c r="H24" s="354"/>
      <c r="I24" s="101"/>
      <c r="J24" s="100"/>
      <c r="K24" s="102"/>
    </row>
    <row r="25" spans="2:11" s="1" customFormat="1" ht="6.95" customHeight="1" x14ac:dyDescent="0.3">
      <c r="B25" s="35"/>
      <c r="C25" s="36"/>
      <c r="D25" s="36"/>
      <c r="E25" s="36"/>
      <c r="F25" s="36"/>
      <c r="G25" s="36"/>
      <c r="H25" s="36"/>
      <c r="I25" s="96"/>
      <c r="J25" s="36"/>
      <c r="K25" s="39"/>
    </row>
    <row r="26" spans="2:11" s="1" customFormat="1" ht="6.95" customHeight="1" x14ac:dyDescent="0.3">
      <c r="B26" s="35"/>
      <c r="C26" s="36"/>
      <c r="D26" s="62"/>
      <c r="E26" s="62"/>
      <c r="F26" s="62"/>
      <c r="G26" s="62"/>
      <c r="H26" s="62"/>
      <c r="I26" s="103"/>
      <c r="J26" s="62"/>
      <c r="K26" s="104"/>
    </row>
    <row r="27" spans="2:11" s="1" customFormat="1" ht="25.35" customHeight="1" x14ac:dyDescent="0.3">
      <c r="B27" s="35"/>
      <c r="C27" s="36"/>
      <c r="D27" s="105" t="s">
        <v>42</v>
      </c>
      <c r="E27" s="36"/>
      <c r="F27" s="36"/>
      <c r="G27" s="36"/>
      <c r="H27" s="36"/>
      <c r="I27" s="96"/>
      <c r="J27" s="106">
        <f>ROUND(J103,2)</f>
        <v>0</v>
      </c>
      <c r="K27" s="39"/>
    </row>
    <row r="28" spans="2:11" s="1" customFormat="1" ht="6.95" customHeight="1" x14ac:dyDescent="0.3">
      <c r="B28" s="35"/>
      <c r="C28" s="36"/>
      <c r="D28" s="62"/>
      <c r="E28" s="62"/>
      <c r="F28" s="62"/>
      <c r="G28" s="62"/>
      <c r="H28" s="62"/>
      <c r="I28" s="103"/>
      <c r="J28" s="62"/>
      <c r="K28" s="104"/>
    </row>
    <row r="29" spans="2:11" s="1" customFormat="1" ht="14.45" customHeight="1" x14ac:dyDescent="0.3">
      <c r="B29" s="35"/>
      <c r="C29" s="36"/>
      <c r="D29" s="36"/>
      <c r="E29" s="36"/>
      <c r="F29" s="40" t="s">
        <v>44</v>
      </c>
      <c r="G29" s="36"/>
      <c r="H29" s="36"/>
      <c r="I29" s="107" t="s">
        <v>43</v>
      </c>
      <c r="J29" s="40" t="s">
        <v>45</v>
      </c>
      <c r="K29" s="39"/>
    </row>
    <row r="30" spans="2:11" s="1" customFormat="1" ht="14.45" customHeight="1" x14ac:dyDescent="0.3">
      <c r="B30" s="35"/>
      <c r="C30" s="36"/>
      <c r="D30" s="43" t="s">
        <v>46</v>
      </c>
      <c r="E30" s="43" t="s">
        <v>47</v>
      </c>
      <c r="F30" s="108">
        <f>ROUND(SUM(BE103:BE915), 2)</f>
        <v>0</v>
      </c>
      <c r="G30" s="36"/>
      <c r="H30" s="36"/>
      <c r="I30" s="109">
        <v>0.21</v>
      </c>
      <c r="J30" s="108">
        <f>ROUND(ROUND((SUM(BE103:BE915)), 2)*I30, 2)</f>
        <v>0</v>
      </c>
      <c r="K30" s="39"/>
    </row>
    <row r="31" spans="2:11" s="1" customFormat="1" ht="14.45" customHeight="1" x14ac:dyDescent="0.3">
      <c r="B31" s="35"/>
      <c r="C31" s="36"/>
      <c r="D31" s="36"/>
      <c r="E31" s="43" t="s">
        <v>48</v>
      </c>
      <c r="F31" s="108">
        <f>ROUND(SUM(BF103:BF915), 2)</f>
        <v>0</v>
      </c>
      <c r="G31" s="36"/>
      <c r="H31" s="36"/>
      <c r="I31" s="109">
        <v>0.15</v>
      </c>
      <c r="J31" s="108">
        <f>ROUND(ROUND((SUM(BF103:BF915)), 2)*I31, 2)</f>
        <v>0</v>
      </c>
      <c r="K31" s="39"/>
    </row>
    <row r="32" spans="2:11" s="1" customFormat="1" ht="14.45" hidden="1" customHeight="1" x14ac:dyDescent="0.3">
      <c r="B32" s="35"/>
      <c r="C32" s="36"/>
      <c r="D32" s="36"/>
      <c r="E32" s="43" t="s">
        <v>49</v>
      </c>
      <c r="F32" s="108">
        <f>ROUND(SUM(BG103:BG915), 2)</f>
        <v>0</v>
      </c>
      <c r="G32" s="36"/>
      <c r="H32" s="36"/>
      <c r="I32" s="109">
        <v>0.21</v>
      </c>
      <c r="J32" s="108">
        <v>0</v>
      </c>
      <c r="K32" s="39"/>
    </row>
    <row r="33" spans="2:11" s="1" customFormat="1" ht="14.45" hidden="1" customHeight="1" x14ac:dyDescent="0.3">
      <c r="B33" s="35"/>
      <c r="C33" s="36"/>
      <c r="D33" s="36"/>
      <c r="E33" s="43" t="s">
        <v>50</v>
      </c>
      <c r="F33" s="108">
        <f>ROUND(SUM(BH103:BH915), 2)</f>
        <v>0</v>
      </c>
      <c r="G33" s="36"/>
      <c r="H33" s="36"/>
      <c r="I33" s="109">
        <v>0.15</v>
      </c>
      <c r="J33" s="108">
        <v>0</v>
      </c>
      <c r="K33" s="39"/>
    </row>
    <row r="34" spans="2:11" s="1" customFormat="1" ht="14.45" hidden="1" customHeight="1" x14ac:dyDescent="0.3">
      <c r="B34" s="35"/>
      <c r="C34" s="36"/>
      <c r="D34" s="36"/>
      <c r="E34" s="43" t="s">
        <v>51</v>
      </c>
      <c r="F34" s="108">
        <f>ROUND(SUM(BI103:BI915), 2)</f>
        <v>0</v>
      </c>
      <c r="G34" s="36"/>
      <c r="H34" s="36"/>
      <c r="I34" s="109">
        <v>0</v>
      </c>
      <c r="J34" s="108">
        <v>0</v>
      </c>
      <c r="K34" s="39"/>
    </row>
    <row r="35" spans="2:11" s="1" customFormat="1" ht="6.95" customHeight="1" x14ac:dyDescent="0.3">
      <c r="B35" s="35"/>
      <c r="C35" s="36"/>
      <c r="D35" s="36"/>
      <c r="E35" s="36"/>
      <c r="F35" s="36"/>
      <c r="G35" s="36"/>
      <c r="H35" s="36"/>
      <c r="I35" s="96"/>
      <c r="J35" s="36"/>
      <c r="K35" s="39"/>
    </row>
    <row r="36" spans="2:11" s="1" customFormat="1" ht="25.35" customHeight="1" x14ac:dyDescent="0.3">
      <c r="B36" s="35"/>
      <c r="C36" s="110"/>
      <c r="D36" s="111" t="s">
        <v>52</v>
      </c>
      <c r="E36" s="66"/>
      <c r="F36" s="66"/>
      <c r="G36" s="112" t="s">
        <v>53</v>
      </c>
      <c r="H36" s="113" t="s">
        <v>54</v>
      </c>
      <c r="I36" s="114"/>
      <c r="J36" s="115">
        <f>SUM(J27:J34)</f>
        <v>0</v>
      </c>
      <c r="K36" s="116"/>
    </row>
    <row r="37" spans="2:11" s="1" customFormat="1" ht="14.45" customHeight="1" x14ac:dyDescent="0.3">
      <c r="B37" s="50"/>
      <c r="C37" s="51"/>
      <c r="D37" s="51"/>
      <c r="E37" s="51"/>
      <c r="F37" s="51"/>
      <c r="G37" s="51"/>
      <c r="H37" s="51"/>
      <c r="I37" s="117"/>
      <c r="J37" s="51"/>
      <c r="K37" s="52"/>
    </row>
    <row r="41" spans="2:11" s="1" customFormat="1" ht="6.95" customHeight="1" x14ac:dyDescent="0.3">
      <c r="B41" s="53"/>
      <c r="C41" s="54"/>
      <c r="D41" s="54"/>
      <c r="E41" s="54"/>
      <c r="F41" s="54"/>
      <c r="G41" s="54"/>
      <c r="H41" s="54"/>
      <c r="I41" s="118"/>
      <c r="J41" s="54"/>
      <c r="K41" s="119"/>
    </row>
    <row r="42" spans="2:11" s="1" customFormat="1" ht="36.950000000000003" customHeight="1" x14ac:dyDescent="0.3">
      <c r="B42" s="35"/>
      <c r="C42" s="23" t="s">
        <v>93</v>
      </c>
      <c r="D42" s="36"/>
      <c r="E42" s="36"/>
      <c r="F42" s="36"/>
      <c r="G42" s="36"/>
      <c r="H42" s="36"/>
      <c r="I42" s="96"/>
      <c r="J42" s="36"/>
      <c r="K42" s="39"/>
    </row>
    <row r="43" spans="2:11" s="1" customFormat="1" ht="6.95" customHeight="1" x14ac:dyDescent="0.3">
      <c r="B43" s="35"/>
      <c r="C43" s="36"/>
      <c r="D43" s="36"/>
      <c r="E43" s="36"/>
      <c r="F43" s="36"/>
      <c r="G43" s="36"/>
      <c r="H43" s="36"/>
      <c r="I43" s="96"/>
      <c r="J43" s="36"/>
      <c r="K43" s="39"/>
    </row>
    <row r="44" spans="2:11" s="1" customFormat="1" ht="14.45" customHeight="1" x14ac:dyDescent="0.3">
      <c r="B44" s="35"/>
      <c r="C44" s="30" t="s">
        <v>17</v>
      </c>
      <c r="D44" s="36"/>
      <c r="E44" s="36"/>
      <c r="F44" s="36"/>
      <c r="G44" s="36"/>
      <c r="H44" s="36"/>
      <c r="I44" s="96"/>
      <c r="J44" s="36"/>
      <c r="K44" s="39"/>
    </row>
    <row r="45" spans="2:11" s="1" customFormat="1" ht="22.5" customHeight="1" x14ac:dyDescent="0.3">
      <c r="B45" s="35"/>
      <c r="C45" s="36"/>
      <c r="D45" s="36"/>
      <c r="E45" s="352" t="str">
        <f>E7</f>
        <v>Domov u fontány Přelouč - modernizace 3. a 4. NP křídla A</v>
      </c>
      <c r="F45" s="327"/>
      <c r="G45" s="327"/>
      <c r="H45" s="327"/>
      <c r="I45" s="96"/>
      <c r="J45" s="36"/>
      <c r="K45" s="39"/>
    </row>
    <row r="46" spans="2:11" s="1" customFormat="1" ht="14.45" customHeight="1" x14ac:dyDescent="0.3">
      <c r="B46" s="35"/>
      <c r="C46" s="30" t="s">
        <v>90</v>
      </c>
      <c r="D46" s="36"/>
      <c r="E46" s="36"/>
      <c r="F46" s="36"/>
      <c r="G46" s="36"/>
      <c r="H46" s="36"/>
      <c r="I46" s="96"/>
      <c r="J46" s="36"/>
      <c r="K46" s="39"/>
    </row>
    <row r="47" spans="2:11" s="1" customFormat="1" ht="23.25" customHeight="1" x14ac:dyDescent="0.3">
      <c r="B47" s="35"/>
      <c r="C47" s="36"/>
      <c r="D47" s="36"/>
      <c r="E47" s="353" t="str">
        <f>E9</f>
        <v>01 - SO 01 - Stavební úpravy hlavní budovy - modernizace 3.NP a 4.NP křídla A</v>
      </c>
      <c r="F47" s="327"/>
      <c r="G47" s="327"/>
      <c r="H47" s="327"/>
      <c r="I47" s="96"/>
      <c r="J47" s="36"/>
      <c r="K47" s="39"/>
    </row>
    <row r="48" spans="2:11" s="1" customFormat="1" ht="6.95" customHeight="1" x14ac:dyDescent="0.3">
      <c r="B48" s="35"/>
      <c r="C48" s="36"/>
      <c r="D48" s="36"/>
      <c r="E48" s="36"/>
      <c r="F48" s="36"/>
      <c r="G48" s="36"/>
      <c r="H48" s="36"/>
      <c r="I48" s="96"/>
      <c r="J48" s="36"/>
      <c r="K48" s="39"/>
    </row>
    <row r="49" spans="2:47" s="1" customFormat="1" ht="18" customHeight="1" x14ac:dyDescent="0.3">
      <c r="B49" s="35"/>
      <c r="C49" s="30" t="s">
        <v>24</v>
      </c>
      <c r="D49" s="36"/>
      <c r="E49" s="36"/>
      <c r="F49" s="28" t="str">
        <f>F12</f>
        <v>Přelouč</v>
      </c>
      <c r="G49" s="36"/>
      <c r="H49" s="36"/>
      <c r="I49" s="97" t="s">
        <v>26</v>
      </c>
      <c r="J49" s="98" t="str">
        <f>IF(J12="","",J12)</f>
        <v>02.08.2016</v>
      </c>
      <c r="K49" s="39"/>
    </row>
    <row r="50" spans="2:47" s="1" customFormat="1" ht="6.95" customHeight="1" x14ac:dyDescent="0.3">
      <c r="B50" s="35"/>
      <c r="C50" s="36"/>
      <c r="D50" s="36"/>
      <c r="E50" s="36"/>
      <c r="F50" s="36"/>
      <c r="G50" s="36"/>
      <c r="H50" s="36"/>
      <c r="I50" s="96"/>
      <c r="J50" s="36"/>
      <c r="K50" s="39"/>
    </row>
    <row r="51" spans="2:47" s="1" customFormat="1" ht="15" x14ac:dyDescent="0.3">
      <c r="B51" s="35"/>
      <c r="C51" s="30" t="s">
        <v>32</v>
      </c>
      <c r="D51" s="36"/>
      <c r="E51" s="36"/>
      <c r="F51" s="28" t="str">
        <f>E15</f>
        <v xml:space="preserve"> </v>
      </c>
      <c r="G51" s="36"/>
      <c r="H51" s="36"/>
      <c r="I51" s="97" t="s">
        <v>38</v>
      </c>
      <c r="J51" s="28" t="str">
        <f>E21</f>
        <v>ARCHISTAT s.r.o., Pardubice</v>
      </c>
      <c r="K51" s="39"/>
    </row>
    <row r="52" spans="2:47" s="1" customFormat="1" ht="14.45" customHeight="1" x14ac:dyDescent="0.3">
      <c r="B52" s="35"/>
      <c r="C52" s="30" t="s">
        <v>36</v>
      </c>
      <c r="D52" s="36"/>
      <c r="E52" s="36"/>
      <c r="F52" s="28" t="str">
        <f>IF(E18="","",E18)</f>
        <v/>
      </c>
      <c r="G52" s="36"/>
      <c r="H52" s="36"/>
      <c r="I52" s="96"/>
      <c r="J52" s="36"/>
      <c r="K52" s="39"/>
    </row>
    <row r="53" spans="2:47" s="1" customFormat="1" ht="10.35" customHeight="1" x14ac:dyDescent="0.3">
      <c r="B53" s="35"/>
      <c r="C53" s="36"/>
      <c r="D53" s="36"/>
      <c r="E53" s="36"/>
      <c r="F53" s="36"/>
      <c r="G53" s="36"/>
      <c r="H53" s="36"/>
      <c r="I53" s="96"/>
      <c r="J53" s="36"/>
      <c r="K53" s="39"/>
    </row>
    <row r="54" spans="2:47" s="1" customFormat="1" ht="29.25" customHeight="1" x14ac:dyDescent="0.3">
      <c r="B54" s="35"/>
      <c r="C54" s="120" t="s">
        <v>94</v>
      </c>
      <c r="D54" s="110"/>
      <c r="E54" s="110"/>
      <c r="F54" s="110"/>
      <c r="G54" s="110"/>
      <c r="H54" s="110"/>
      <c r="I54" s="121"/>
      <c r="J54" s="122" t="s">
        <v>95</v>
      </c>
      <c r="K54" s="123"/>
    </row>
    <row r="55" spans="2:47" s="1" customFormat="1" ht="10.35" customHeight="1" x14ac:dyDescent="0.3">
      <c r="B55" s="35"/>
      <c r="C55" s="36"/>
      <c r="D55" s="36"/>
      <c r="E55" s="36"/>
      <c r="F55" s="36"/>
      <c r="G55" s="36"/>
      <c r="H55" s="36"/>
      <c r="I55" s="96"/>
      <c r="J55" s="36"/>
      <c r="K55" s="39"/>
    </row>
    <row r="56" spans="2:47" s="1" customFormat="1" ht="29.25" customHeight="1" x14ac:dyDescent="0.3">
      <c r="B56" s="35"/>
      <c r="C56" s="124" t="s">
        <v>96</v>
      </c>
      <c r="D56" s="36"/>
      <c r="E56" s="36"/>
      <c r="F56" s="36"/>
      <c r="G56" s="36"/>
      <c r="H56" s="36"/>
      <c r="I56" s="96"/>
      <c r="J56" s="106">
        <f>J103</f>
        <v>0</v>
      </c>
      <c r="K56" s="39"/>
      <c r="AU56" s="17" t="s">
        <v>97</v>
      </c>
    </row>
    <row r="57" spans="2:47" s="7" customFormat="1" ht="24.95" customHeight="1" x14ac:dyDescent="0.3">
      <c r="B57" s="125"/>
      <c r="C57" s="126"/>
      <c r="D57" s="127" t="s">
        <v>163</v>
      </c>
      <c r="E57" s="128"/>
      <c r="F57" s="128"/>
      <c r="G57" s="128"/>
      <c r="H57" s="128"/>
      <c r="I57" s="129"/>
      <c r="J57" s="130">
        <f>J104</f>
        <v>0</v>
      </c>
      <c r="K57" s="131"/>
    </row>
    <row r="58" spans="2:47" s="8" customFormat="1" ht="19.899999999999999" customHeight="1" x14ac:dyDescent="0.3">
      <c r="B58" s="132"/>
      <c r="C58" s="133"/>
      <c r="D58" s="134" t="s">
        <v>164</v>
      </c>
      <c r="E58" s="135"/>
      <c r="F58" s="135"/>
      <c r="G58" s="135"/>
      <c r="H58" s="135"/>
      <c r="I58" s="136"/>
      <c r="J58" s="137">
        <f>J105</f>
        <v>0</v>
      </c>
      <c r="K58" s="138"/>
    </row>
    <row r="59" spans="2:47" s="8" customFormat="1" ht="19.899999999999999" customHeight="1" x14ac:dyDescent="0.3">
      <c r="B59" s="132"/>
      <c r="C59" s="133"/>
      <c r="D59" s="134" t="s">
        <v>165</v>
      </c>
      <c r="E59" s="135"/>
      <c r="F59" s="135"/>
      <c r="G59" s="135"/>
      <c r="H59" s="135"/>
      <c r="I59" s="136"/>
      <c r="J59" s="137">
        <f>J193</f>
        <v>0</v>
      </c>
      <c r="K59" s="138"/>
    </row>
    <row r="60" spans="2:47" s="8" customFormat="1" ht="19.899999999999999" customHeight="1" x14ac:dyDescent="0.3">
      <c r="B60" s="132"/>
      <c r="C60" s="133"/>
      <c r="D60" s="134" t="s">
        <v>166</v>
      </c>
      <c r="E60" s="135"/>
      <c r="F60" s="135"/>
      <c r="G60" s="135"/>
      <c r="H60" s="135"/>
      <c r="I60" s="136"/>
      <c r="J60" s="137">
        <f>J196</f>
        <v>0</v>
      </c>
      <c r="K60" s="138"/>
    </row>
    <row r="61" spans="2:47" s="8" customFormat="1" ht="19.899999999999999" customHeight="1" x14ac:dyDescent="0.3">
      <c r="B61" s="132"/>
      <c r="C61" s="133"/>
      <c r="D61" s="134" t="s">
        <v>167</v>
      </c>
      <c r="E61" s="135"/>
      <c r="F61" s="135"/>
      <c r="G61" s="135"/>
      <c r="H61" s="135"/>
      <c r="I61" s="136"/>
      <c r="J61" s="137">
        <f>J251</f>
        <v>0</v>
      </c>
      <c r="K61" s="138"/>
    </row>
    <row r="62" spans="2:47" s="8" customFormat="1" ht="19.899999999999999" customHeight="1" x14ac:dyDescent="0.3">
      <c r="B62" s="132"/>
      <c r="C62" s="133"/>
      <c r="D62" s="134" t="s">
        <v>168</v>
      </c>
      <c r="E62" s="135"/>
      <c r="F62" s="135"/>
      <c r="G62" s="135"/>
      <c r="H62" s="135"/>
      <c r="I62" s="136"/>
      <c r="J62" s="137">
        <f>J372</f>
        <v>0</v>
      </c>
      <c r="K62" s="138"/>
    </row>
    <row r="63" spans="2:47" s="8" customFormat="1" ht="19.899999999999999" customHeight="1" x14ac:dyDescent="0.3">
      <c r="B63" s="132"/>
      <c r="C63" s="133"/>
      <c r="D63" s="134" t="s">
        <v>169</v>
      </c>
      <c r="E63" s="135"/>
      <c r="F63" s="135"/>
      <c r="G63" s="135"/>
      <c r="H63" s="135"/>
      <c r="I63" s="136"/>
      <c r="J63" s="137">
        <f>J393</f>
        <v>0</v>
      </c>
      <c r="K63" s="138"/>
    </row>
    <row r="64" spans="2:47" s="8" customFormat="1" ht="19.899999999999999" customHeight="1" x14ac:dyDescent="0.3">
      <c r="B64" s="132"/>
      <c r="C64" s="133"/>
      <c r="D64" s="134" t="s">
        <v>170</v>
      </c>
      <c r="E64" s="135"/>
      <c r="F64" s="135"/>
      <c r="G64" s="135"/>
      <c r="H64" s="135"/>
      <c r="I64" s="136"/>
      <c r="J64" s="137">
        <f>J543</f>
        <v>0</v>
      </c>
      <c r="K64" s="138"/>
    </row>
    <row r="65" spans="2:11" s="8" customFormat="1" ht="19.899999999999999" customHeight="1" x14ac:dyDescent="0.3">
      <c r="B65" s="132"/>
      <c r="C65" s="133"/>
      <c r="D65" s="134" t="s">
        <v>171</v>
      </c>
      <c r="E65" s="135"/>
      <c r="F65" s="135"/>
      <c r="G65" s="135"/>
      <c r="H65" s="135"/>
      <c r="I65" s="136"/>
      <c r="J65" s="137">
        <f>J552</f>
        <v>0</v>
      </c>
      <c r="K65" s="138"/>
    </row>
    <row r="66" spans="2:11" s="7" customFormat="1" ht="24.95" customHeight="1" x14ac:dyDescent="0.3">
      <c r="B66" s="125"/>
      <c r="C66" s="126"/>
      <c r="D66" s="127" t="s">
        <v>172</v>
      </c>
      <c r="E66" s="128"/>
      <c r="F66" s="128"/>
      <c r="G66" s="128"/>
      <c r="H66" s="128"/>
      <c r="I66" s="129"/>
      <c r="J66" s="130">
        <f>J554</f>
        <v>0</v>
      </c>
      <c r="K66" s="131"/>
    </row>
    <row r="67" spans="2:11" s="8" customFormat="1" ht="19.899999999999999" customHeight="1" x14ac:dyDescent="0.3">
      <c r="B67" s="132"/>
      <c r="C67" s="133"/>
      <c r="D67" s="134" t="s">
        <v>173</v>
      </c>
      <c r="E67" s="135"/>
      <c r="F67" s="135"/>
      <c r="G67" s="135"/>
      <c r="H67" s="135"/>
      <c r="I67" s="136"/>
      <c r="J67" s="137">
        <f>J555</f>
        <v>0</v>
      </c>
      <c r="K67" s="138"/>
    </row>
    <row r="68" spans="2:11" s="8" customFormat="1" ht="19.899999999999999" customHeight="1" x14ac:dyDescent="0.3">
      <c r="B68" s="132"/>
      <c r="C68" s="133"/>
      <c r="D68" s="134" t="s">
        <v>174</v>
      </c>
      <c r="E68" s="135"/>
      <c r="F68" s="135"/>
      <c r="G68" s="135"/>
      <c r="H68" s="135"/>
      <c r="I68" s="136"/>
      <c r="J68" s="137">
        <f>J568</f>
        <v>0</v>
      </c>
      <c r="K68" s="138"/>
    </row>
    <row r="69" spans="2:11" s="8" customFormat="1" ht="19.899999999999999" customHeight="1" x14ac:dyDescent="0.3">
      <c r="B69" s="132"/>
      <c r="C69" s="133"/>
      <c r="D69" s="134" t="s">
        <v>175</v>
      </c>
      <c r="E69" s="135"/>
      <c r="F69" s="135"/>
      <c r="G69" s="135"/>
      <c r="H69" s="135"/>
      <c r="I69" s="136"/>
      <c r="J69" s="137">
        <f>J572</f>
        <v>0</v>
      </c>
      <c r="K69" s="138"/>
    </row>
    <row r="70" spans="2:11" s="8" customFormat="1" ht="19.899999999999999" customHeight="1" x14ac:dyDescent="0.3">
      <c r="B70" s="132"/>
      <c r="C70" s="133"/>
      <c r="D70" s="134" t="s">
        <v>176</v>
      </c>
      <c r="E70" s="135"/>
      <c r="F70" s="135"/>
      <c r="G70" s="135"/>
      <c r="H70" s="135"/>
      <c r="I70" s="136"/>
      <c r="J70" s="137">
        <f>J574</f>
        <v>0</v>
      </c>
      <c r="K70" s="138"/>
    </row>
    <row r="71" spans="2:11" s="8" customFormat="1" ht="19.899999999999999" customHeight="1" x14ac:dyDescent="0.3">
      <c r="B71" s="132"/>
      <c r="C71" s="133"/>
      <c r="D71" s="134" t="s">
        <v>177</v>
      </c>
      <c r="E71" s="135"/>
      <c r="F71" s="135"/>
      <c r="G71" s="135"/>
      <c r="H71" s="135"/>
      <c r="I71" s="136"/>
      <c r="J71" s="137">
        <f>J576</f>
        <v>0</v>
      </c>
      <c r="K71" s="138"/>
    </row>
    <row r="72" spans="2:11" s="8" customFormat="1" ht="19.899999999999999" customHeight="1" x14ac:dyDescent="0.3">
      <c r="B72" s="132"/>
      <c r="C72" s="133"/>
      <c r="D72" s="134" t="s">
        <v>178</v>
      </c>
      <c r="E72" s="135"/>
      <c r="F72" s="135"/>
      <c r="G72" s="135"/>
      <c r="H72" s="135"/>
      <c r="I72" s="136"/>
      <c r="J72" s="137">
        <f>J578</f>
        <v>0</v>
      </c>
      <c r="K72" s="138"/>
    </row>
    <row r="73" spans="2:11" s="8" customFormat="1" ht="19.899999999999999" customHeight="1" x14ac:dyDescent="0.3">
      <c r="B73" s="132"/>
      <c r="C73" s="133"/>
      <c r="D73" s="134" t="s">
        <v>179</v>
      </c>
      <c r="E73" s="135"/>
      <c r="F73" s="135"/>
      <c r="G73" s="135"/>
      <c r="H73" s="135"/>
      <c r="I73" s="136"/>
      <c r="J73" s="137">
        <f>J657</f>
        <v>0</v>
      </c>
      <c r="K73" s="138"/>
    </row>
    <row r="74" spans="2:11" s="8" customFormat="1" ht="19.899999999999999" customHeight="1" x14ac:dyDescent="0.3">
      <c r="B74" s="132"/>
      <c r="C74" s="133"/>
      <c r="D74" s="134" t="s">
        <v>180</v>
      </c>
      <c r="E74" s="135"/>
      <c r="F74" s="135"/>
      <c r="G74" s="135"/>
      <c r="H74" s="135"/>
      <c r="I74" s="136"/>
      <c r="J74" s="137">
        <f>J728</f>
        <v>0</v>
      </c>
      <c r="K74" s="138"/>
    </row>
    <row r="75" spans="2:11" s="8" customFormat="1" ht="19.899999999999999" customHeight="1" x14ac:dyDescent="0.3">
      <c r="B75" s="132"/>
      <c r="C75" s="133"/>
      <c r="D75" s="134" t="s">
        <v>181</v>
      </c>
      <c r="E75" s="135"/>
      <c r="F75" s="135"/>
      <c r="G75" s="135"/>
      <c r="H75" s="135"/>
      <c r="I75" s="136"/>
      <c r="J75" s="137">
        <f>J741</f>
        <v>0</v>
      </c>
      <c r="K75" s="138"/>
    </row>
    <row r="76" spans="2:11" s="8" customFormat="1" ht="19.899999999999999" customHeight="1" x14ac:dyDescent="0.3">
      <c r="B76" s="132"/>
      <c r="C76" s="133"/>
      <c r="D76" s="134" t="s">
        <v>182</v>
      </c>
      <c r="E76" s="135"/>
      <c r="F76" s="135"/>
      <c r="G76" s="135"/>
      <c r="H76" s="135"/>
      <c r="I76" s="136"/>
      <c r="J76" s="137">
        <f>J760</f>
        <v>0</v>
      </c>
      <c r="K76" s="138"/>
    </row>
    <row r="77" spans="2:11" s="8" customFormat="1" ht="19.899999999999999" customHeight="1" x14ac:dyDescent="0.3">
      <c r="B77" s="132"/>
      <c r="C77" s="133"/>
      <c r="D77" s="134" t="s">
        <v>183</v>
      </c>
      <c r="E77" s="135"/>
      <c r="F77" s="135"/>
      <c r="G77" s="135"/>
      <c r="H77" s="135"/>
      <c r="I77" s="136"/>
      <c r="J77" s="137">
        <f>J779</f>
        <v>0</v>
      </c>
      <c r="K77" s="138"/>
    </row>
    <row r="78" spans="2:11" s="8" customFormat="1" ht="19.899999999999999" customHeight="1" x14ac:dyDescent="0.3">
      <c r="B78" s="132"/>
      <c r="C78" s="133"/>
      <c r="D78" s="134" t="s">
        <v>184</v>
      </c>
      <c r="E78" s="135"/>
      <c r="F78" s="135"/>
      <c r="G78" s="135"/>
      <c r="H78" s="135"/>
      <c r="I78" s="136"/>
      <c r="J78" s="137">
        <f>J833</f>
        <v>0</v>
      </c>
      <c r="K78" s="138"/>
    </row>
    <row r="79" spans="2:11" s="8" customFormat="1" ht="19.899999999999999" customHeight="1" x14ac:dyDescent="0.3">
      <c r="B79" s="132"/>
      <c r="C79" s="133"/>
      <c r="D79" s="134" t="s">
        <v>185</v>
      </c>
      <c r="E79" s="135"/>
      <c r="F79" s="135"/>
      <c r="G79" s="135"/>
      <c r="H79" s="135"/>
      <c r="I79" s="136"/>
      <c r="J79" s="137">
        <f>J847</f>
        <v>0</v>
      </c>
      <c r="K79" s="138"/>
    </row>
    <row r="80" spans="2:11" s="8" customFormat="1" ht="19.899999999999999" customHeight="1" x14ac:dyDescent="0.3">
      <c r="B80" s="132"/>
      <c r="C80" s="133"/>
      <c r="D80" s="134" t="s">
        <v>186</v>
      </c>
      <c r="E80" s="135"/>
      <c r="F80" s="135"/>
      <c r="G80" s="135"/>
      <c r="H80" s="135"/>
      <c r="I80" s="136"/>
      <c r="J80" s="137">
        <f>J864</f>
        <v>0</v>
      </c>
      <c r="K80" s="138"/>
    </row>
    <row r="81" spans="2:12" s="8" customFormat="1" ht="19.899999999999999" customHeight="1" x14ac:dyDescent="0.3">
      <c r="B81" s="132"/>
      <c r="C81" s="133"/>
      <c r="D81" s="134" t="s">
        <v>187</v>
      </c>
      <c r="E81" s="135"/>
      <c r="F81" s="135"/>
      <c r="G81" s="135"/>
      <c r="H81" s="135"/>
      <c r="I81" s="136"/>
      <c r="J81" s="137">
        <f>J897</f>
        <v>0</v>
      </c>
      <c r="K81" s="138"/>
    </row>
    <row r="82" spans="2:12" s="7" customFormat="1" ht="24.95" customHeight="1" x14ac:dyDescent="0.3">
      <c r="B82" s="125"/>
      <c r="C82" s="126"/>
      <c r="D82" s="127" t="s">
        <v>188</v>
      </c>
      <c r="E82" s="128"/>
      <c r="F82" s="128"/>
      <c r="G82" s="128"/>
      <c r="H82" s="128"/>
      <c r="I82" s="129"/>
      <c r="J82" s="130">
        <f>J912</f>
        <v>0</v>
      </c>
      <c r="K82" s="131"/>
    </row>
    <row r="83" spans="2:12" s="8" customFormat="1" ht="19.899999999999999" customHeight="1" x14ac:dyDescent="0.3">
      <c r="B83" s="132"/>
      <c r="C83" s="133"/>
      <c r="D83" s="134" t="s">
        <v>189</v>
      </c>
      <c r="E83" s="135"/>
      <c r="F83" s="135"/>
      <c r="G83" s="135"/>
      <c r="H83" s="135"/>
      <c r="I83" s="136"/>
      <c r="J83" s="137">
        <f>J913</f>
        <v>0</v>
      </c>
      <c r="K83" s="138"/>
    </row>
    <row r="84" spans="2:12" s="1" customFormat="1" ht="21.75" customHeight="1" x14ac:dyDescent="0.3">
      <c r="B84" s="35"/>
      <c r="C84" s="36"/>
      <c r="D84" s="36"/>
      <c r="E84" s="36"/>
      <c r="F84" s="36"/>
      <c r="G84" s="36"/>
      <c r="H84" s="36"/>
      <c r="I84" s="96"/>
      <c r="J84" s="36"/>
      <c r="K84" s="39"/>
    </row>
    <row r="85" spans="2:12" s="1" customFormat="1" ht="6.95" customHeight="1" x14ac:dyDescent="0.3">
      <c r="B85" s="50"/>
      <c r="C85" s="51"/>
      <c r="D85" s="51"/>
      <c r="E85" s="51"/>
      <c r="F85" s="51"/>
      <c r="G85" s="51"/>
      <c r="H85" s="51"/>
      <c r="I85" s="117"/>
      <c r="J85" s="51"/>
      <c r="K85" s="52"/>
    </row>
    <row r="89" spans="2:12" s="1" customFormat="1" ht="6.95" customHeight="1" x14ac:dyDescent="0.3">
      <c r="B89" s="53"/>
      <c r="C89" s="54"/>
      <c r="D89" s="54"/>
      <c r="E89" s="54"/>
      <c r="F89" s="54"/>
      <c r="G89" s="54"/>
      <c r="H89" s="54"/>
      <c r="I89" s="118"/>
      <c r="J89" s="54"/>
      <c r="K89" s="54"/>
      <c r="L89" s="35"/>
    </row>
    <row r="90" spans="2:12" s="1" customFormat="1" ht="36.950000000000003" customHeight="1" x14ac:dyDescent="0.3">
      <c r="B90" s="35"/>
      <c r="C90" s="55" t="s">
        <v>104</v>
      </c>
      <c r="L90" s="35"/>
    </row>
    <row r="91" spans="2:12" s="1" customFormat="1" ht="6.95" customHeight="1" x14ac:dyDescent="0.3">
      <c r="B91" s="35"/>
      <c r="L91" s="35"/>
    </row>
    <row r="92" spans="2:12" s="1" customFormat="1" ht="14.45" customHeight="1" x14ac:dyDescent="0.3">
      <c r="B92" s="35"/>
      <c r="C92" s="57" t="s">
        <v>17</v>
      </c>
      <c r="L92" s="35"/>
    </row>
    <row r="93" spans="2:12" s="1" customFormat="1" ht="22.5" customHeight="1" x14ac:dyDescent="0.3">
      <c r="B93" s="35"/>
      <c r="E93" s="350" t="str">
        <f>E7</f>
        <v>Domov u fontány Přelouč - modernizace 3. a 4. NP křídla A</v>
      </c>
      <c r="F93" s="322"/>
      <c r="G93" s="322"/>
      <c r="H93" s="322"/>
      <c r="L93" s="35"/>
    </row>
    <row r="94" spans="2:12" s="1" customFormat="1" ht="14.45" customHeight="1" x14ac:dyDescent="0.3">
      <c r="B94" s="35"/>
      <c r="C94" s="57" t="s">
        <v>90</v>
      </c>
      <c r="L94" s="35"/>
    </row>
    <row r="95" spans="2:12" s="1" customFormat="1" ht="23.25" customHeight="1" x14ac:dyDescent="0.3">
      <c r="B95" s="35"/>
      <c r="E95" s="319" t="str">
        <f>E9</f>
        <v>01 - SO 01 - Stavební úpravy hlavní budovy - modernizace 3.NP a 4.NP křídla A</v>
      </c>
      <c r="F95" s="322"/>
      <c r="G95" s="322"/>
      <c r="H95" s="322"/>
      <c r="L95" s="35"/>
    </row>
    <row r="96" spans="2:12" s="1" customFormat="1" ht="6.95" customHeight="1" x14ac:dyDescent="0.3">
      <c r="B96" s="35"/>
      <c r="L96" s="35"/>
    </row>
    <row r="97" spans="2:65" s="1" customFormat="1" ht="18" customHeight="1" x14ac:dyDescent="0.3">
      <c r="B97" s="35"/>
      <c r="C97" s="57" t="s">
        <v>24</v>
      </c>
      <c r="F97" s="139" t="str">
        <f>F12</f>
        <v>Přelouč</v>
      </c>
      <c r="I97" s="140" t="s">
        <v>26</v>
      </c>
      <c r="J97" s="61" t="str">
        <f>IF(J12="","",J12)</f>
        <v>02.08.2016</v>
      </c>
      <c r="L97" s="35"/>
    </row>
    <row r="98" spans="2:65" s="1" customFormat="1" ht="6.95" customHeight="1" x14ac:dyDescent="0.3">
      <c r="B98" s="35"/>
      <c r="L98" s="35"/>
    </row>
    <row r="99" spans="2:65" s="1" customFormat="1" ht="15" x14ac:dyDescent="0.3">
      <c r="B99" s="35"/>
      <c r="C99" s="57" t="s">
        <v>32</v>
      </c>
      <c r="F99" s="139" t="str">
        <f>E15</f>
        <v xml:space="preserve"> </v>
      </c>
      <c r="I99" s="140" t="s">
        <v>38</v>
      </c>
      <c r="J99" s="139" t="str">
        <f>E21</f>
        <v>ARCHISTAT s.r.o., Pardubice</v>
      </c>
      <c r="L99" s="35"/>
    </row>
    <row r="100" spans="2:65" s="1" customFormat="1" ht="14.45" customHeight="1" x14ac:dyDescent="0.3">
      <c r="B100" s="35"/>
      <c r="C100" s="57" t="s">
        <v>36</v>
      </c>
      <c r="F100" s="139" t="str">
        <f>IF(E18="","",E18)</f>
        <v/>
      </c>
      <c r="L100" s="35"/>
    </row>
    <row r="101" spans="2:65" s="1" customFormat="1" ht="10.35" customHeight="1" x14ac:dyDescent="0.3">
      <c r="B101" s="35"/>
      <c r="L101" s="35"/>
    </row>
    <row r="102" spans="2:65" s="9" customFormat="1" ht="29.25" customHeight="1" x14ac:dyDescent="0.3">
      <c r="B102" s="141"/>
      <c r="C102" s="142" t="s">
        <v>105</v>
      </c>
      <c r="D102" s="143" t="s">
        <v>61</v>
      </c>
      <c r="E102" s="143" t="s">
        <v>57</v>
      </c>
      <c r="F102" s="143" t="s">
        <v>106</v>
      </c>
      <c r="G102" s="143" t="s">
        <v>107</v>
      </c>
      <c r="H102" s="143" t="s">
        <v>108</v>
      </c>
      <c r="I102" s="144" t="s">
        <v>109</v>
      </c>
      <c r="J102" s="143" t="s">
        <v>95</v>
      </c>
      <c r="K102" s="145" t="s">
        <v>110</v>
      </c>
      <c r="L102" s="141"/>
      <c r="M102" s="68" t="s">
        <v>111</v>
      </c>
      <c r="N102" s="69" t="s">
        <v>46</v>
      </c>
      <c r="O102" s="69" t="s">
        <v>112</v>
      </c>
      <c r="P102" s="69" t="s">
        <v>113</v>
      </c>
      <c r="Q102" s="69" t="s">
        <v>114</v>
      </c>
      <c r="R102" s="69" t="s">
        <v>115</v>
      </c>
      <c r="S102" s="69" t="s">
        <v>116</v>
      </c>
      <c r="T102" s="70" t="s">
        <v>117</v>
      </c>
    </row>
    <row r="103" spans="2:65" s="1" customFormat="1" ht="29.25" customHeight="1" x14ac:dyDescent="0.35">
      <c r="B103" s="35"/>
      <c r="C103" s="72" t="s">
        <v>96</v>
      </c>
      <c r="J103" s="146">
        <f>BK103</f>
        <v>0</v>
      </c>
      <c r="L103" s="35"/>
      <c r="M103" s="71"/>
      <c r="N103" s="62"/>
      <c r="O103" s="62"/>
      <c r="P103" s="147">
        <f>P104+P554+P912</f>
        <v>0</v>
      </c>
      <c r="Q103" s="62"/>
      <c r="R103" s="147">
        <f>R104+R554+R912</f>
        <v>271.13496028999998</v>
      </c>
      <c r="S103" s="62"/>
      <c r="T103" s="148">
        <f>T104+T554+T912</f>
        <v>329.14521450000001</v>
      </c>
      <c r="AT103" s="17" t="s">
        <v>75</v>
      </c>
      <c r="AU103" s="17" t="s">
        <v>97</v>
      </c>
      <c r="BK103" s="149">
        <f>BK104+BK554+BK912</f>
        <v>0</v>
      </c>
    </row>
    <row r="104" spans="2:65" s="10" customFormat="1" ht="37.35" customHeight="1" x14ac:dyDescent="0.35">
      <c r="B104" s="150"/>
      <c r="D104" s="151" t="s">
        <v>75</v>
      </c>
      <c r="E104" s="152" t="s">
        <v>190</v>
      </c>
      <c r="F104" s="152" t="s">
        <v>191</v>
      </c>
      <c r="I104" s="153"/>
      <c r="J104" s="154">
        <f>BK104</f>
        <v>0</v>
      </c>
      <c r="L104" s="150"/>
      <c r="M104" s="155"/>
      <c r="N104" s="156"/>
      <c r="O104" s="156"/>
      <c r="P104" s="157">
        <f>P105+P193+P196+P251+P372+P393+P543+P552</f>
        <v>0</v>
      </c>
      <c r="Q104" s="156"/>
      <c r="R104" s="157">
        <f>R105+R193+R196+R251+R372+R393+R543+R552</f>
        <v>243.24971829999998</v>
      </c>
      <c r="S104" s="156"/>
      <c r="T104" s="158">
        <f>T105+T193+T196+T251+T372+T393+T543+T552</f>
        <v>322.786248</v>
      </c>
      <c r="AR104" s="151" t="s">
        <v>23</v>
      </c>
      <c r="AT104" s="159" t="s">
        <v>75</v>
      </c>
      <c r="AU104" s="159" t="s">
        <v>76</v>
      </c>
      <c r="AY104" s="151" t="s">
        <v>121</v>
      </c>
      <c r="BK104" s="160">
        <f>BK105+BK193+BK196+BK251+BK372+BK393+BK543+BK552</f>
        <v>0</v>
      </c>
    </row>
    <row r="105" spans="2:65" s="10" customFormat="1" ht="19.899999999999999" customHeight="1" x14ac:dyDescent="0.3">
      <c r="B105" s="150"/>
      <c r="D105" s="161" t="s">
        <v>75</v>
      </c>
      <c r="E105" s="162" t="s">
        <v>137</v>
      </c>
      <c r="F105" s="162" t="s">
        <v>192</v>
      </c>
      <c r="I105" s="153"/>
      <c r="J105" s="163">
        <f>BK105</f>
        <v>0</v>
      </c>
      <c r="L105" s="150"/>
      <c r="M105" s="155"/>
      <c r="N105" s="156"/>
      <c r="O105" s="156"/>
      <c r="P105" s="157">
        <f>SUM(P106:P192)</f>
        <v>0</v>
      </c>
      <c r="Q105" s="156"/>
      <c r="R105" s="157">
        <f>SUM(R106:R192)</f>
        <v>82.463066479999995</v>
      </c>
      <c r="S105" s="156"/>
      <c r="T105" s="158">
        <f>SUM(T106:T192)</f>
        <v>0</v>
      </c>
      <c r="AR105" s="151" t="s">
        <v>23</v>
      </c>
      <c r="AT105" s="159" t="s">
        <v>75</v>
      </c>
      <c r="AU105" s="159" t="s">
        <v>23</v>
      </c>
      <c r="AY105" s="151" t="s">
        <v>121</v>
      </c>
      <c r="BK105" s="160">
        <f>SUM(BK106:BK192)</f>
        <v>0</v>
      </c>
    </row>
    <row r="106" spans="2:65" s="1" customFormat="1" ht="22.5" customHeight="1" x14ac:dyDescent="0.3">
      <c r="B106" s="164"/>
      <c r="C106" s="165" t="s">
        <v>23</v>
      </c>
      <c r="D106" s="165" t="s">
        <v>124</v>
      </c>
      <c r="E106" s="166" t="s">
        <v>193</v>
      </c>
      <c r="F106" s="167" t="s">
        <v>194</v>
      </c>
      <c r="G106" s="168" t="s">
        <v>195</v>
      </c>
      <c r="H106" s="169">
        <v>2</v>
      </c>
      <c r="I106" s="170">
        <v>0</v>
      </c>
      <c r="J106" s="171">
        <f>ROUND(I106*H106,2)</f>
        <v>0</v>
      </c>
      <c r="K106" s="167" t="s">
        <v>128</v>
      </c>
      <c r="L106" s="35"/>
      <c r="M106" s="172" t="s">
        <v>3</v>
      </c>
      <c r="N106" s="173" t="s">
        <v>48</v>
      </c>
      <c r="O106" s="36"/>
      <c r="P106" s="174">
        <f>O106*H106</f>
        <v>0</v>
      </c>
      <c r="Q106" s="174">
        <v>2.3210000000000001E-2</v>
      </c>
      <c r="R106" s="174">
        <f>Q106*H106</f>
        <v>4.6420000000000003E-2</v>
      </c>
      <c r="S106" s="174">
        <v>0</v>
      </c>
      <c r="T106" s="175">
        <f>S106*H106</f>
        <v>0</v>
      </c>
      <c r="AR106" s="17" t="s">
        <v>143</v>
      </c>
      <c r="AT106" s="17" t="s">
        <v>124</v>
      </c>
      <c r="AU106" s="17" t="s">
        <v>130</v>
      </c>
      <c r="AY106" s="17" t="s">
        <v>121</v>
      </c>
      <c r="BE106" s="176">
        <f>IF(N106="základní",J106,0)</f>
        <v>0</v>
      </c>
      <c r="BF106" s="176">
        <f>IF(N106="snížená",J106,0)</f>
        <v>0</v>
      </c>
      <c r="BG106" s="176">
        <f>IF(N106="zákl. přenesená",J106,0)</f>
        <v>0</v>
      </c>
      <c r="BH106" s="176">
        <f>IF(N106="sníž. přenesená",J106,0)</f>
        <v>0</v>
      </c>
      <c r="BI106" s="176">
        <f>IF(N106="nulová",J106,0)</f>
        <v>0</v>
      </c>
      <c r="BJ106" s="17" t="s">
        <v>130</v>
      </c>
      <c r="BK106" s="176">
        <f>ROUND(I106*H106,2)</f>
        <v>0</v>
      </c>
      <c r="BL106" s="17" t="s">
        <v>143</v>
      </c>
      <c r="BM106" s="17" t="s">
        <v>196</v>
      </c>
    </row>
    <row r="107" spans="2:65" s="11" customFormat="1" x14ac:dyDescent="0.3">
      <c r="B107" s="181"/>
      <c r="D107" s="182" t="s">
        <v>197</v>
      </c>
      <c r="E107" s="183" t="s">
        <v>3</v>
      </c>
      <c r="F107" s="184" t="s">
        <v>198</v>
      </c>
      <c r="H107" s="185">
        <v>2</v>
      </c>
      <c r="I107" s="186"/>
      <c r="L107" s="181"/>
      <c r="M107" s="187"/>
      <c r="N107" s="188"/>
      <c r="O107" s="188"/>
      <c r="P107" s="188"/>
      <c r="Q107" s="188"/>
      <c r="R107" s="188"/>
      <c r="S107" s="188"/>
      <c r="T107" s="189"/>
      <c r="AT107" s="190" t="s">
        <v>197</v>
      </c>
      <c r="AU107" s="190" t="s">
        <v>130</v>
      </c>
      <c r="AV107" s="11" t="s">
        <v>130</v>
      </c>
      <c r="AW107" s="11" t="s">
        <v>40</v>
      </c>
      <c r="AX107" s="11" t="s">
        <v>23</v>
      </c>
      <c r="AY107" s="190" t="s">
        <v>121</v>
      </c>
    </row>
    <row r="108" spans="2:65" s="1" customFormat="1" ht="22.5" customHeight="1" x14ac:dyDescent="0.3">
      <c r="B108" s="164"/>
      <c r="C108" s="165" t="s">
        <v>130</v>
      </c>
      <c r="D108" s="165" t="s">
        <v>124</v>
      </c>
      <c r="E108" s="166" t="s">
        <v>199</v>
      </c>
      <c r="F108" s="167" t="s">
        <v>200</v>
      </c>
      <c r="G108" s="168" t="s">
        <v>195</v>
      </c>
      <c r="H108" s="169">
        <v>34</v>
      </c>
      <c r="I108" s="170">
        <v>0</v>
      </c>
      <c r="J108" s="171">
        <f>ROUND(I108*H108,2)</f>
        <v>0</v>
      </c>
      <c r="K108" s="167" t="s">
        <v>128</v>
      </c>
      <c r="L108" s="35"/>
      <c r="M108" s="172" t="s">
        <v>3</v>
      </c>
      <c r="N108" s="173" t="s">
        <v>48</v>
      </c>
      <c r="O108" s="36"/>
      <c r="P108" s="174">
        <f>O108*H108</f>
        <v>0</v>
      </c>
      <c r="Q108" s="174">
        <v>2.7619999999999999E-2</v>
      </c>
      <c r="R108" s="174">
        <f>Q108*H108</f>
        <v>0.93907999999999991</v>
      </c>
      <c r="S108" s="174">
        <v>0</v>
      </c>
      <c r="T108" s="175">
        <f>S108*H108</f>
        <v>0</v>
      </c>
      <c r="AR108" s="17" t="s">
        <v>143</v>
      </c>
      <c r="AT108" s="17" t="s">
        <v>124</v>
      </c>
      <c r="AU108" s="17" t="s">
        <v>130</v>
      </c>
      <c r="AY108" s="17" t="s">
        <v>121</v>
      </c>
      <c r="BE108" s="176">
        <f>IF(N108="základní",J108,0)</f>
        <v>0</v>
      </c>
      <c r="BF108" s="176">
        <f>IF(N108="snížená",J108,0)</f>
        <v>0</v>
      </c>
      <c r="BG108" s="176">
        <f>IF(N108="zákl. přenesená",J108,0)</f>
        <v>0</v>
      </c>
      <c r="BH108" s="176">
        <f>IF(N108="sníž. přenesená",J108,0)</f>
        <v>0</v>
      </c>
      <c r="BI108" s="176">
        <f>IF(N108="nulová",J108,0)</f>
        <v>0</v>
      </c>
      <c r="BJ108" s="17" t="s">
        <v>130</v>
      </c>
      <c r="BK108" s="176">
        <f>ROUND(I108*H108,2)</f>
        <v>0</v>
      </c>
      <c r="BL108" s="17" t="s">
        <v>143</v>
      </c>
      <c r="BM108" s="17" t="s">
        <v>201</v>
      </c>
    </row>
    <row r="109" spans="2:65" s="11" customFormat="1" x14ac:dyDescent="0.3">
      <c r="B109" s="181"/>
      <c r="D109" s="191" t="s">
        <v>197</v>
      </c>
      <c r="E109" s="190" t="s">
        <v>3</v>
      </c>
      <c r="F109" s="192" t="s">
        <v>202</v>
      </c>
      <c r="H109" s="193">
        <v>10</v>
      </c>
      <c r="I109" s="186"/>
      <c r="L109" s="181"/>
      <c r="M109" s="187"/>
      <c r="N109" s="188"/>
      <c r="O109" s="188"/>
      <c r="P109" s="188"/>
      <c r="Q109" s="188"/>
      <c r="R109" s="188"/>
      <c r="S109" s="188"/>
      <c r="T109" s="189"/>
      <c r="AT109" s="190" t="s">
        <v>197</v>
      </c>
      <c r="AU109" s="190" t="s">
        <v>130</v>
      </c>
      <c r="AV109" s="11" t="s">
        <v>130</v>
      </c>
      <c r="AW109" s="11" t="s">
        <v>40</v>
      </c>
      <c r="AX109" s="11" t="s">
        <v>76</v>
      </c>
      <c r="AY109" s="190" t="s">
        <v>121</v>
      </c>
    </row>
    <row r="110" spans="2:65" s="11" customFormat="1" x14ac:dyDescent="0.3">
      <c r="B110" s="181"/>
      <c r="D110" s="191" t="s">
        <v>197</v>
      </c>
      <c r="E110" s="190" t="s">
        <v>3</v>
      </c>
      <c r="F110" s="192" t="s">
        <v>203</v>
      </c>
      <c r="H110" s="193">
        <v>24</v>
      </c>
      <c r="I110" s="186"/>
      <c r="L110" s="181"/>
      <c r="M110" s="187"/>
      <c r="N110" s="188"/>
      <c r="O110" s="188"/>
      <c r="P110" s="188"/>
      <c r="Q110" s="188"/>
      <c r="R110" s="188"/>
      <c r="S110" s="188"/>
      <c r="T110" s="189"/>
      <c r="AT110" s="190" t="s">
        <v>197</v>
      </c>
      <c r="AU110" s="190" t="s">
        <v>130</v>
      </c>
      <c r="AV110" s="11" t="s">
        <v>130</v>
      </c>
      <c r="AW110" s="11" t="s">
        <v>40</v>
      </c>
      <c r="AX110" s="11" t="s">
        <v>76</v>
      </c>
      <c r="AY110" s="190" t="s">
        <v>121</v>
      </c>
    </row>
    <row r="111" spans="2:65" s="12" customFormat="1" x14ac:dyDescent="0.3">
      <c r="B111" s="194"/>
      <c r="D111" s="182" t="s">
        <v>197</v>
      </c>
      <c r="E111" s="195" t="s">
        <v>3</v>
      </c>
      <c r="F111" s="196" t="s">
        <v>204</v>
      </c>
      <c r="H111" s="197">
        <v>34</v>
      </c>
      <c r="I111" s="198"/>
      <c r="L111" s="194"/>
      <c r="M111" s="199"/>
      <c r="N111" s="200"/>
      <c r="O111" s="200"/>
      <c r="P111" s="200"/>
      <c r="Q111" s="200"/>
      <c r="R111" s="200"/>
      <c r="S111" s="200"/>
      <c r="T111" s="201"/>
      <c r="AT111" s="202" t="s">
        <v>197</v>
      </c>
      <c r="AU111" s="202" t="s">
        <v>130</v>
      </c>
      <c r="AV111" s="12" t="s">
        <v>143</v>
      </c>
      <c r="AW111" s="12" t="s">
        <v>40</v>
      </c>
      <c r="AX111" s="12" t="s">
        <v>23</v>
      </c>
      <c r="AY111" s="202" t="s">
        <v>121</v>
      </c>
    </row>
    <row r="112" spans="2:65" s="1" customFormat="1" ht="22.5" customHeight="1" x14ac:dyDescent="0.3">
      <c r="B112" s="164"/>
      <c r="C112" s="165" t="s">
        <v>137</v>
      </c>
      <c r="D112" s="165" t="s">
        <v>124</v>
      </c>
      <c r="E112" s="166" t="s">
        <v>205</v>
      </c>
      <c r="F112" s="167" t="s">
        <v>206</v>
      </c>
      <c r="G112" s="168" t="s">
        <v>195</v>
      </c>
      <c r="H112" s="169">
        <v>6</v>
      </c>
      <c r="I112" s="170">
        <v>0</v>
      </c>
      <c r="J112" s="171">
        <f>ROUND(I112*H112,2)</f>
        <v>0</v>
      </c>
      <c r="K112" s="167" t="s">
        <v>3</v>
      </c>
      <c r="L112" s="35"/>
      <c r="M112" s="172" t="s">
        <v>3</v>
      </c>
      <c r="N112" s="173" t="s">
        <v>48</v>
      </c>
      <c r="O112" s="36"/>
      <c r="P112" s="174">
        <f>O112*H112</f>
        <v>0</v>
      </c>
      <c r="Q112" s="174">
        <v>5.0020000000000002E-2</v>
      </c>
      <c r="R112" s="174">
        <f>Q112*H112</f>
        <v>0.30012</v>
      </c>
      <c r="S112" s="174">
        <v>0</v>
      </c>
      <c r="T112" s="175">
        <f>S112*H112</f>
        <v>0</v>
      </c>
      <c r="AR112" s="17" t="s">
        <v>143</v>
      </c>
      <c r="AT112" s="17" t="s">
        <v>124</v>
      </c>
      <c r="AU112" s="17" t="s">
        <v>130</v>
      </c>
      <c r="AY112" s="17" t="s">
        <v>121</v>
      </c>
      <c r="BE112" s="176">
        <f>IF(N112="základní",J112,0)</f>
        <v>0</v>
      </c>
      <c r="BF112" s="176">
        <f>IF(N112="snížená",J112,0)</f>
        <v>0</v>
      </c>
      <c r="BG112" s="176">
        <f>IF(N112="zákl. přenesená",J112,0)</f>
        <v>0</v>
      </c>
      <c r="BH112" s="176">
        <f>IF(N112="sníž. přenesená",J112,0)</f>
        <v>0</v>
      </c>
      <c r="BI112" s="176">
        <f>IF(N112="nulová",J112,0)</f>
        <v>0</v>
      </c>
      <c r="BJ112" s="17" t="s">
        <v>130</v>
      </c>
      <c r="BK112" s="176">
        <f>ROUND(I112*H112,2)</f>
        <v>0</v>
      </c>
      <c r="BL112" s="17" t="s">
        <v>143</v>
      </c>
      <c r="BM112" s="17" t="s">
        <v>207</v>
      </c>
    </row>
    <row r="113" spans="2:65" s="11" customFormat="1" x14ac:dyDescent="0.3">
      <c r="B113" s="181"/>
      <c r="D113" s="182" t="s">
        <v>197</v>
      </c>
      <c r="E113" s="183" t="s">
        <v>3</v>
      </c>
      <c r="F113" s="184" t="s">
        <v>208</v>
      </c>
      <c r="H113" s="185">
        <v>6</v>
      </c>
      <c r="I113" s="186"/>
      <c r="L113" s="181"/>
      <c r="M113" s="187"/>
      <c r="N113" s="188"/>
      <c r="O113" s="188"/>
      <c r="P113" s="188"/>
      <c r="Q113" s="188"/>
      <c r="R113" s="188"/>
      <c r="S113" s="188"/>
      <c r="T113" s="189"/>
      <c r="AT113" s="190" t="s">
        <v>197</v>
      </c>
      <c r="AU113" s="190" t="s">
        <v>130</v>
      </c>
      <c r="AV113" s="11" t="s">
        <v>130</v>
      </c>
      <c r="AW113" s="11" t="s">
        <v>40</v>
      </c>
      <c r="AX113" s="11" t="s">
        <v>23</v>
      </c>
      <c r="AY113" s="190" t="s">
        <v>121</v>
      </c>
    </row>
    <row r="114" spans="2:65" s="1" customFormat="1" ht="22.5" customHeight="1" x14ac:dyDescent="0.3">
      <c r="B114" s="164"/>
      <c r="C114" s="165" t="s">
        <v>143</v>
      </c>
      <c r="D114" s="165" t="s">
        <v>124</v>
      </c>
      <c r="E114" s="166" t="s">
        <v>209</v>
      </c>
      <c r="F114" s="167" t="s">
        <v>210</v>
      </c>
      <c r="G114" s="168" t="s">
        <v>211</v>
      </c>
      <c r="H114" s="169">
        <v>14</v>
      </c>
      <c r="I114" s="170">
        <v>0</v>
      </c>
      <c r="J114" s="171">
        <f>ROUND(I114*H114,2)</f>
        <v>0</v>
      </c>
      <c r="K114" s="167" t="s">
        <v>128</v>
      </c>
      <c r="L114" s="35"/>
      <c r="M114" s="172" t="s">
        <v>3</v>
      </c>
      <c r="N114" s="173" t="s">
        <v>48</v>
      </c>
      <c r="O114" s="36"/>
      <c r="P114" s="174">
        <f>O114*H114</f>
        <v>0</v>
      </c>
      <c r="Q114" s="174">
        <v>0.11669</v>
      </c>
      <c r="R114" s="174">
        <f>Q114*H114</f>
        <v>1.6336600000000001</v>
      </c>
      <c r="S114" s="174">
        <v>0</v>
      </c>
      <c r="T114" s="175">
        <f>S114*H114</f>
        <v>0</v>
      </c>
      <c r="AR114" s="17" t="s">
        <v>143</v>
      </c>
      <c r="AT114" s="17" t="s">
        <v>124</v>
      </c>
      <c r="AU114" s="17" t="s">
        <v>130</v>
      </c>
      <c r="AY114" s="17" t="s">
        <v>121</v>
      </c>
      <c r="BE114" s="176">
        <f>IF(N114="základní",J114,0)</f>
        <v>0</v>
      </c>
      <c r="BF114" s="176">
        <f>IF(N114="snížená",J114,0)</f>
        <v>0</v>
      </c>
      <c r="BG114" s="176">
        <f>IF(N114="zákl. přenesená",J114,0)</f>
        <v>0</v>
      </c>
      <c r="BH114" s="176">
        <f>IF(N114="sníž. přenesená",J114,0)</f>
        <v>0</v>
      </c>
      <c r="BI114" s="176">
        <f>IF(N114="nulová",J114,0)</f>
        <v>0</v>
      </c>
      <c r="BJ114" s="17" t="s">
        <v>130</v>
      </c>
      <c r="BK114" s="176">
        <f>ROUND(I114*H114,2)</f>
        <v>0</v>
      </c>
      <c r="BL114" s="17" t="s">
        <v>143</v>
      </c>
      <c r="BM114" s="17" t="s">
        <v>212</v>
      </c>
    </row>
    <row r="115" spans="2:65" s="1" customFormat="1" ht="27" x14ac:dyDescent="0.3">
      <c r="B115" s="35"/>
      <c r="D115" s="191" t="s">
        <v>213</v>
      </c>
      <c r="F115" s="203" t="s">
        <v>214</v>
      </c>
      <c r="I115" s="204"/>
      <c r="L115" s="35"/>
      <c r="M115" s="64"/>
      <c r="N115" s="36"/>
      <c r="O115" s="36"/>
      <c r="P115" s="36"/>
      <c r="Q115" s="36"/>
      <c r="R115" s="36"/>
      <c r="S115" s="36"/>
      <c r="T115" s="65"/>
      <c r="AT115" s="17" t="s">
        <v>213</v>
      </c>
      <c r="AU115" s="17" t="s">
        <v>130</v>
      </c>
    </row>
    <row r="116" spans="2:65" s="11" customFormat="1" x14ac:dyDescent="0.3">
      <c r="B116" s="181"/>
      <c r="D116" s="191" t="s">
        <v>197</v>
      </c>
      <c r="E116" s="190" t="s">
        <v>3</v>
      </c>
      <c r="F116" s="192" t="s">
        <v>215</v>
      </c>
      <c r="H116" s="193">
        <v>7</v>
      </c>
      <c r="I116" s="186"/>
      <c r="L116" s="181"/>
      <c r="M116" s="187"/>
      <c r="N116" s="188"/>
      <c r="O116" s="188"/>
      <c r="P116" s="188"/>
      <c r="Q116" s="188"/>
      <c r="R116" s="188"/>
      <c r="S116" s="188"/>
      <c r="T116" s="189"/>
      <c r="AT116" s="190" t="s">
        <v>197</v>
      </c>
      <c r="AU116" s="190" t="s">
        <v>130</v>
      </c>
      <c r="AV116" s="11" t="s">
        <v>130</v>
      </c>
      <c r="AW116" s="11" t="s">
        <v>40</v>
      </c>
      <c r="AX116" s="11" t="s">
        <v>76</v>
      </c>
      <c r="AY116" s="190" t="s">
        <v>121</v>
      </c>
    </row>
    <row r="117" spans="2:65" s="11" customFormat="1" x14ac:dyDescent="0.3">
      <c r="B117" s="181"/>
      <c r="D117" s="191" t="s">
        <v>197</v>
      </c>
      <c r="E117" s="190" t="s">
        <v>3</v>
      </c>
      <c r="F117" s="192" t="s">
        <v>216</v>
      </c>
      <c r="H117" s="193">
        <v>7</v>
      </c>
      <c r="I117" s="186"/>
      <c r="L117" s="181"/>
      <c r="M117" s="187"/>
      <c r="N117" s="188"/>
      <c r="O117" s="188"/>
      <c r="P117" s="188"/>
      <c r="Q117" s="188"/>
      <c r="R117" s="188"/>
      <c r="S117" s="188"/>
      <c r="T117" s="189"/>
      <c r="AT117" s="190" t="s">
        <v>197</v>
      </c>
      <c r="AU117" s="190" t="s">
        <v>130</v>
      </c>
      <c r="AV117" s="11" t="s">
        <v>130</v>
      </c>
      <c r="AW117" s="11" t="s">
        <v>40</v>
      </c>
      <c r="AX117" s="11" t="s">
        <v>76</v>
      </c>
      <c r="AY117" s="190" t="s">
        <v>121</v>
      </c>
    </row>
    <row r="118" spans="2:65" s="12" customFormat="1" x14ac:dyDescent="0.3">
      <c r="B118" s="194"/>
      <c r="D118" s="182" t="s">
        <v>197</v>
      </c>
      <c r="E118" s="195" t="s">
        <v>3</v>
      </c>
      <c r="F118" s="196" t="s">
        <v>204</v>
      </c>
      <c r="H118" s="197">
        <v>14</v>
      </c>
      <c r="I118" s="198"/>
      <c r="L118" s="194"/>
      <c r="M118" s="199"/>
      <c r="N118" s="200"/>
      <c r="O118" s="200"/>
      <c r="P118" s="200"/>
      <c r="Q118" s="200"/>
      <c r="R118" s="200"/>
      <c r="S118" s="200"/>
      <c r="T118" s="201"/>
      <c r="AT118" s="202" t="s">
        <v>197</v>
      </c>
      <c r="AU118" s="202" t="s">
        <v>130</v>
      </c>
      <c r="AV118" s="12" t="s">
        <v>143</v>
      </c>
      <c r="AW118" s="12" t="s">
        <v>40</v>
      </c>
      <c r="AX118" s="12" t="s">
        <v>23</v>
      </c>
      <c r="AY118" s="202" t="s">
        <v>121</v>
      </c>
    </row>
    <row r="119" spans="2:65" s="1" customFormat="1" ht="22.5" customHeight="1" x14ac:dyDescent="0.3">
      <c r="B119" s="164"/>
      <c r="C119" s="165" t="s">
        <v>120</v>
      </c>
      <c r="D119" s="165" t="s">
        <v>124</v>
      </c>
      <c r="E119" s="166" t="s">
        <v>217</v>
      </c>
      <c r="F119" s="167" t="s">
        <v>218</v>
      </c>
      <c r="G119" s="168" t="s">
        <v>211</v>
      </c>
      <c r="H119" s="169">
        <v>738.20799999999997</v>
      </c>
      <c r="I119" s="170">
        <v>0</v>
      </c>
      <c r="J119" s="171">
        <f>ROUND(I119*H119,2)</f>
        <v>0</v>
      </c>
      <c r="K119" s="167" t="s">
        <v>128</v>
      </c>
      <c r="L119" s="35"/>
      <c r="M119" s="172" t="s">
        <v>3</v>
      </c>
      <c r="N119" s="173" t="s">
        <v>48</v>
      </c>
      <c r="O119" s="36"/>
      <c r="P119" s="174">
        <f>O119*H119</f>
        <v>0</v>
      </c>
      <c r="Q119" s="174">
        <v>0.10031</v>
      </c>
      <c r="R119" s="174">
        <f>Q119*H119</f>
        <v>74.049644479999998</v>
      </c>
      <c r="S119" s="174">
        <v>0</v>
      </c>
      <c r="T119" s="175">
        <f>S119*H119</f>
        <v>0</v>
      </c>
      <c r="AR119" s="17" t="s">
        <v>143</v>
      </c>
      <c r="AT119" s="17" t="s">
        <v>124</v>
      </c>
      <c r="AU119" s="17" t="s">
        <v>130</v>
      </c>
      <c r="AY119" s="17" t="s">
        <v>121</v>
      </c>
      <c r="BE119" s="176">
        <f>IF(N119="základní",J119,0)</f>
        <v>0</v>
      </c>
      <c r="BF119" s="176">
        <f>IF(N119="snížená",J119,0)</f>
        <v>0</v>
      </c>
      <c r="BG119" s="176">
        <f>IF(N119="zákl. přenesená",J119,0)</f>
        <v>0</v>
      </c>
      <c r="BH119" s="176">
        <f>IF(N119="sníž. přenesená",J119,0)</f>
        <v>0</v>
      </c>
      <c r="BI119" s="176">
        <f>IF(N119="nulová",J119,0)</f>
        <v>0</v>
      </c>
      <c r="BJ119" s="17" t="s">
        <v>130</v>
      </c>
      <c r="BK119" s="176">
        <f>ROUND(I119*H119,2)</f>
        <v>0</v>
      </c>
      <c r="BL119" s="17" t="s">
        <v>143</v>
      </c>
      <c r="BM119" s="17" t="s">
        <v>219</v>
      </c>
    </row>
    <row r="120" spans="2:65" s="11" customFormat="1" x14ac:dyDescent="0.3">
      <c r="B120" s="181"/>
      <c r="D120" s="191" t="s">
        <v>197</v>
      </c>
      <c r="E120" s="190" t="s">
        <v>3</v>
      </c>
      <c r="F120" s="192" t="s">
        <v>220</v>
      </c>
      <c r="H120" s="193">
        <v>166.86</v>
      </c>
      <c r="I120" s="186"/>
      <c r="L120" s="181"/>
      <c r="M120" s="187"/>
      <c r="N120" s="188"/>
      <c r="O120" s="188"/>
      <c r="P120" s="188"/>
      <c r="Q120" s="188"/>
      <c r="R120" s="188"/>
      <c r="S120" s="188"/>
      <c r="T120" s="189"/>
      <c r="AT120" s="190" t="s">
        <v>197</v>
      </c>
      <c r="AU120" s="190" t="s">
        <v>130</v>
      </c>
      <c r="AV120" s="11" t="s">
        <v>130</v>
      </c>
      <c r="AW120" s="11" t="s">
        <v>40</v>
      </c>
      <c r="AX120" s="11" t="s">
        <v>76</v>
      </c>
      <c r="AY120" s="190" t="s">
        <v>121</v>
      </c>
    </row>
    <row r="121" spans="2:65" s="11" customFormat="1" x14ac:dyDescent="0.3">
      <c r="B121" s="181"/>
      <c r="D121" s="191" t="s">
        <v>197</v>
      </c>
      <c r="E121" s="190" t="s">
        <v>3</v>
      </c>
      <c r="F121" s="192" t="s">
        <v>221</v>
      </c>
      <c r="H121" s="193">
        <v>12.906000000000001</v>
      </c>
      <c r="I121" s="186"/>
      <c r="L121" s="181"/>
      <c r="M121" s="187"/>
      <c r="N121" s="188"/>
      <c r="O121" s="188"/>
      <c r="P121" s="188"/>
      <c r="Q121" s="188"/>
      <c r="R121" s="188"/>
      <c r="S121" s="188"/>
      <c r="T121" s="189"/>
      <c r="AT121" s="190" t="s">
        <v>197</v>
      </c>
      <c r="AU121" s="190" t="s">
        <v>130</v>
      </c>
      <c r="AV121" s="11" t="s">
        <v>130</v>
      </c>
      <c r="AW121" s="11" t="s">
        <v>40</v>
      </c>
      <c r="AX121" s="11" t="s">
        <v>76</v>
      </c>
      <c r="AY121" s="190" t="s">
        <v>121</v>
      </c>
    </row>
    <row r="122" spans="2:65" s="11" customFormat="1" x14ac:dyDescent="0.3">
      <c r="B122" s="181"/>
      <c r="D122" s="191" t="s">
        <v>197</v>
      </c>
      <c r="E122" s="190" t="s">
        <v>3</v>
      </c>
      <c r="F122" s="192" t="s">
        <v>222</v>
      </c>
      <c r="H122" s="193">
        <v>32.67</v>
      </c>
      <c r="I122" s="186"/>
      <c r="L122" s="181"/>
      <c r="M122" s="187"/>
      <c r="N122" s="188"/>
      <c r="O122" s="188"/>
      <c r="P122" s="188"/>
      <c r="Q122" s="188"/>
      <c r="R122" s="188"/>
      <c r="S122" s="188"/>
      <c r="T122" s="189"/>
      <c r="AT122" s="190" t="s">
        <v>197</v>
      </c>
      <c r="AU122" s="190" t="s">
        <v>130</v>
      </c>
      <c r="AV122" s="11" t="s">
        <v>130</v>
      </c>
      <c r="AW122" s="11" t="s">
        <v>40</v>
      </c>
      <c r="AX122" s="11" t="s">
        <v>76</v>
      </c>
      <c r="AY122" s="190" t="s">
        <v>121</v>
      </c>
    </row>
    <row r="123" spans="2:65" s="11" customFormat="1" x14ac:dyDescent="0.3">
      <c r="B123" s="181"/>
      <c r="D123" s="191" t="s">
        <v>197</v>
      </c>
      <c r="E123" s="190" t="s">
        <v>3</v>
      </c>
      <c r="F123" s="192" t="s">
        <v>223</v>
      </c>
      <c r="H123" s="193">
        <v>113.67</v>
      </c>
      <c r="I123" s="186"/>
      <c r="L123" s="181"/>
      <c r="M123" s="187"/>
      <c r="N123" s="188"/>
      <c r="O123" s="188"/>
      <c r="P123" s="188"/>
      <c r="Q123" s="188"/>
      <c r="R123" s="188"/>
      <c r="S123" s="188"/>
      <c r="T123" s="189"/>
      <c r="AT123" s="190" t="s">
        <v>197</v>
      </c>
      <c r="AU123" s="190" t="s">
        <v>130</v>
      </c>
      <c r="AV123" s="11" t="s">
        <v>130</v>
      </c>
      <c r="AW123" s="11" t="s">
        <v>40</v>
      </c>
      <c r="AX123" s="11" t="s">
        <v>76</v>
      </c>
      <c r="AY123" s="190" t="s">
        <v>121</v>
      </c>
    </row>
    <row r="124" spans="2:65" s="11" customFormat="1" x14ac:dyDescent="0.3">
      <c r="B124" s="181"/>
      <c r="D124" s="191" t="s">
        <v>197</v>
      </c>
      <c r="E124" s="190" t="s">
        <v>3</v>
      </c>
      <c r="F124" s="192" t="s">
        <v>224</v>
      </c>
      <c r="H124" s="193">
        <v>34.722000000000001</v>
      </c>
      <c r="I124" s="186"/>
      <c r="L124" s="181"/>
      <c r="M124" s="187"/>
      <c r="N124" s="188"/>
      <c r="O124" s="188"/>
      <c r="P124" s="188"/>
      <c r="Q124" s="188"/>
      <c r="R124" s="188"/>
      <c r="S124" s="188"/>
      <c r="T124" s="189"/>
      <c r="AT124" s="190" t="s">
        <v>197</v>
      </c>
      <c r="AU124" s="190" t="s">
        <v>130</v>
      </c>
      <c r="AV124" s="11" t="s">
        <v>130</v>
      </c>
      <c r="AW124" s="11" t="s">
        <v>40</v>
      </c>
      <c r="AX124" s="11" t="s">
        <v>76</v>
      </c>
      <c r="AY124" s="190" t="s">
        <v>121</v>
      </c>
    </row>
    <row r="125" spans="2:65" s="11" customFormat="1" x14ac:dyDescent="0.3">
      <c r="B125" s="181"/>
      <c r="D125" s="191" t="s">
        <v>197</v>
      </c>
      <c r="E125" s="190" t="s">
        <v>3</v>
      </c>
      <c r="F125" s="192" t="s">
        <v>225</v>
      </c>
      <c r="H125" s="193">
        <v>30.672000000000001</v>
      </c>
      <c r="I125" s="186"/>
      <c r="L125" s="181"/>
      <c r="M125" s="187"/>
      <c r="N125" s="188"/>
      <c r="O125" s="188"/>
      <c r="P125" s="188"/>
      <c r="Q125" s="188"/>
      <c r="R125" s="188"/>
      <c r="S125" s="188"/>
      <c r="T125" s="189"/>
      <c r="AT125" s="190" t="s">
        <v>197</v>
      </c>
      <c r="AU125" s="190" t="s">
        <v>130</v>
      </c>
      <c r="AV125" s="11" t="s">
        <v>130</v>
      </c>
      <c r="AW125" s="11" t="s">
        <v>40</v>
      </c>
      <c r="AX125" s="11" t="s">
        <v>76</v>
      </c>
      <c r="AY125" s="190" t="s">
        <v>121</v>
      </c>
    </row>
    <row r="126" spans="2:65" s="11" customFormat="1" x14ac:dyDescent="0.3">
      <c r="B126" s="181"/>
      <c r="D126" s="191" t="s">
        <v>197</v>
      </c>
      <c r="E126" s="190" t="s">
        <v>3</v>
      </c>
      <c r="F126" s="192" t="s">
        <v>226</v>
      </c>
      <c r="H126" s="193">
        <v>38.880000000000003</v>
      </c>
      <c r="I126" s="186"/>
      <c r="L126" s="181"/>
      <c r="M126" s="187"/>
      <c r="N126" s="188"/>
      <c r="O126" s="188"/>
      <c r="P126" s="188"/>
      <c r="Q126" s="188"/>
      <c r="R126" s="188"/>
      <c r="S126" s="188"/>
      <c r="T126" s="189"/>
      <c r="AT126" s="190" t="s">
        <v>197</v>
      </c>
      <c r="AU126" s="190" t="s">
        <v>130</v>
      </c>
      <c r="AV126" s="11" t="s">
        <v>130</v>
      </c>
      <c r="AW126" s="11" t="s">
        <v>40</v>
      </c>
      <c r="AX126" s="11" t="s">
        <v>76</v>
      </c>
      <c r="AY126" s="190" t="s">
        <v>121</v>
      </c>
    </row>
    <row r="127" spans="2:65" s="11" customFormat="1" x14ac:dyDescent="0.3">
      <c r="B127" s="181"/>
      <c r="D127" s="191" t="s">
        <v>197</v>
      </c>
      <c r="E127" s="190" t="s">
        <v>3</v>
      </c>
      <c r="F127" s="192" t="s">
        <v>227</v>
      </c>
      <c r="H127" s="193">
        <v>5.7240000000000002</v>
      </c>
      <c r="I127" s="186"/>
      <c r="L127" s="181"/>
      <c r="M127" s="187"/>
      <c r="N127" s="188"/>
      <c r="O127" s="188"/>
      <c r="P127" s="188"/>
      <c r="Q127" s="188"/>
      <c r="R127" s="188"/>
      <c r="S127" s="188"/>
      <c r="T127" s="189"/>
      <c r="AT127" s="190" t="s">
        <v>197</v>
      </c>
      <c r="AU127" s="190" t="s">
        <v>130</v>
      </c>
      <c r="AV127" s="11" t="s">
        <v>130</v>
      </c>
      <c r="AW127" s="11" t="s">
        <v>40</v>
      </c>
      <c r="AX127" s="11" t="s">
        <v>76</v>
      </c>
      <c r="AY127" s="190" t="s">
        <v>121</v>
      </c>
    </row>
    <row r="128" spans="2:65" s="11" customFormat="1" x14ac:dyDescent="0.3">
      <c r="B128" s="181"/>
      <c r="D128" s="191" t="s">
        <v>197</v>
      </c>
      <c r="E128" s="190" t="s">
        <v>3</v>
      </c>
      <c r="F128" s="192" t="s">
        <v>228</v>
      </c>
      <c r="H128" s="193">
        <v>16.2</v>
      </c>
      <c r="I128" s="186"/>
      <c r="L128" s="181"/>
      <c r="M128" s="187"/>
      <c r="N128" s="188"/>
      <c r="O128" s="188"/>
      <c r="P128" s="188"/>
      <c r="Q128" s="188"/>
      <c r="R128" s="188"/>
      <c r="S128" s="188"/>
      <c r="T128" s="189"/>
      <c r="AT128" s="190" t="s">
        <v>197</v>
      </c>
      <c r="AU128" s="190" t="s">
        <v>130</v>
      </c>
      <c r="AV128" s="11" t="s">
        <v>130</v>
      </c>
      <c r="AW128" s="11" t="s">
        <v>40</v>
      </c>
      <c r="AX128" s="11" t="s">
        <v>76</v>
      </c>
      <c r="AY128" s="190" t="s">
        <v>121</v>
      </c>
    </row>
    <row r="129" spans="2:51" s="11" customFormat="1" x14ac:dyDescent="0.3">
      <c r="B129" s="181"/>
      <c r="D129" s="191" t="s">
        <v>197</v>
      </c>
      <c r="E129" s="190" t="s">
        <v>3</v>
      </c>
      <c r="F129" s="192" t="s">
        <v>229</v>
      </c>
      <c r="H129" s="193">
        <v>-26.4</v>
      </c>
      <c r="I129" s="186"/>
      <c r="L129" s="181"/>
      <c r="M129" s="187"/>
      <c r="N129" s="188"/>
      <c r="O129" s="188"/>
      <c r="P129" s="188"/>
      <c r="Q129" s="188"/>
      <c r="R129" s="188"/>
      <c r="S129" s="188"/>
      <c r="T129" s="189"/>
      <c r="AT129" s="190" t="s">
        <v>197</v>
      </c>
      <c r="AU129" s="190" t="s">
        <v>130</v>
      </c>
      <c r="AV129" s="11" t="s">
        <v>130</v>
      </c>
      <c r="AW129" s="11" t="s">
        <v>40</v>
      </c>
      <c r="AX129" s="11" t="s">
        <v>76</v>
      </c>
      <c r="AY129" s="190" t="s">
        <v>121</v>
      </c>
    </row>
    <row r="130" spans="2:51" s="11" customFormat="1" x14ac:dyDescent="0.3">
      <c r="B130" s="181"/>
      <c r="D130" s="191" t="s">
        <v>197</v>
      </c>
      <c r="E130" s="190" t="s">
        <v>3</v>
      </c>
      <c r="F130" s="192" t="s">
        <v>230</v>
      </c>
      <c r="H130" s="193">
        <v>-9</v>
      </c>
      <c r="I130" s="186"/>
      <c r="L130" s="181"/>
      <c r="M130" s="187"/>
      <c r="N130" s="188"/>
      <c r="O130" s="188"/>
      <c r="P130" s="188"/>
      <c r="Q130" s="188"/>
      <c r="R130" s="188"/>
      <c r="S130" s="188"/>
      <c r="T130" s="189"/>
      <c r="AT130" s="190" t="s">
        <v>197</v>
      </c>
      <c r="AU130" s="190" t="s">
        <v>130</v>
      </c>
      <c r="AV130" s="11" t="s">
        <v>130</v>
      </c>
      <c r="AW130" s="11" t="s">
        <v>40</v>
      </c>
      <c r="AX130" s="11" t="s">
        <v>76</v>
      </c>
      <c r="AY130" s="190" t="s">
        <v>121</v>
      </c>
    </row>
    <row r="131" spans="2:51" s="11" customFormat="1" x14ac:dyDescent="0.3">
      <c r="B131" s="181"/>
      <c r="D131" s="191" t="s">
        <v>197</v>
      </c>
      <c r="E131" s="190" t="s">
        <v>3</v>
      </c>
      <c r="F131" s="192" t="s">
        <v>231</v>
      </c>
      <c r="H131" s="193">
        <v>-36.799999999999997</v>
      </c>
      <c r="I131" s="186"/>
      <c r="L131" s="181"/>
      <c r="M131" s="187"/>
      <c r="N131" s="188"/>
      <c r="O131" s="188"/>
      <c r="P131" s="188"/>
      <c r="Q131" s="188"/>
      <c r="R131" s="188"/>
      <c r="S131" s="188"/>
      <c r="T131" s="189"/>
      <c r="AT131" s="190" t="s">
        <v>197</v>
      </c>
      <c r="AU131" s="190" t="s">
        <v>130</v>
      </c>
      <c r="AV131" s="11" t="s">
        <v>130</v>
      </c>
      <c r="AW131" s="11" t="s">
        <v>40</v>
      </c>
      <c r="AX131" s="11" t="s">
        <v>76</v>
      </c>
      <c r="AY131" s="190" t="s">
        <v>121</v>
      </c>
    </row>
    <row r="132" spans="2:51" s="11" customFormat="1" x14ac:dyDescent="0.3">
      <c r="B132" s="181"/>
      <c r="D132" s="191" t="s">
        <v>197</v>
      </c>
      <c r="E132" s="190" t="s">
        <v>3</v>
      </c>
      <c r="F132" s="192" t="s">
        <v>232</v>
      </c>
      <c r="H132" s="193">
        <v>-11</v>
      </c>
      <c r="I132" s="186"/>
      <c r="L132" s="181"/>
      <c r="M132" s="187"/>
      <c r="N132" s="188"/>
      <c r="O132" s="188"/>
      <c r="P132" s="188"/>
      <c r="Q132" s="188"/>
      <c r="R132" s="188"/>
      <c r="S132" s="188"/>
      <c r="T132" s="189"/>
      <c r="AT132" s="190" t="s">
        <v>197</v>
      </c>
      <c r="AU132" s="190" t="s">
        <v>130</v>
      </c>
      <c r="AV132" s="11" t="s">
        <v>130</v>
      </c>
      <c r="AW132" s="11" t="s">
        <v>40</v>
      </c>
      <c r="AX132" s="11" t="s">
        <v>76</v>
      </c>
      <c r="AY132" s="190" t="s">
        <v>121</v>
      </c>
    </row>
    <row r="133" spans="2:51" s="13" customFormat="1" x14ac:dyDescent="0.3">
      <c r="B133" s="205"/>
      <c r="D133" s="191" t="s">
        <v>197</v>
      </c>
      <c r="E133" s="206" t="s">
        <v>3</v>
      </c>
      <c r="F133" s="207" t="s">
        <v>233</v>
      </c>
      <c r="H133" s="208">
        <v>369.10399999999998</v>
      </c>
      <c r="I133" s="209"/>
      <c r="L133" s="205"/>
      <c r="M133" s="210"/>
      <c r="N133" s="211"/>
      <c r="O133" s="211"/>
      <c r="P133" s="211"/>
      <c r="Q133" s="211"/>
      <c r="R133" s="211"/>
      <c r="S133" s="211"/>
      <c r="T133" s="212"/>
      <c r="AT133" s="206" t="s">
        <v>197</v>
      </c>
      <c r="AU133" s="206" t="s">
        <v>130</v>
      </c>
      <c r="AV133" s="13" t="s">
        <v>137</v>
      </c>
      <c r="AW133" s="13" t="s">
        <v>40</v>
      </c>
      <c r="AX133" s="13" t="s">
        <v>76</v>
      </c>
      <c r="AY133" s="206" t="s">
        <v>121</v>
      </c>
    </row>
    <row r="134" spans="2:51" s="11" customFormat="1" x14ac:dyDescent="0.3">
      <c r="B134" s="181"/>
      <c r="D134" s="191" t="s">
        <v>197</v>
      </c>
      <c r="E134" s="190" t="s">
        <v>3</v>
      </c>
      <c r="F134" s="192" t="s">
        <v>220</v>
      </c>
      <c r="H134" s="193">
        <v>166.86</v>
      </c>
      <c r="I134" s="186"/>
      <c r="L134" s="181"/>
      <c r="M134" s="187"/>
      <c r="N134" s="188"/>
      <c r="O134" s="188"/>
      <c r="P134" s="188"/>
      <c r="Q134" s="188"/>
      <c r="R134" s="188"/>
      <c r="S134" s="188"/>
      <c r="T134" s="189"/>
      <c r="AT134" s="190" t="s">
        <v>197</v>
      </c>
      <c r="AU134" s="190" t="s">
        <v>130</v>
      </c>
      <c r="AV134" s="11" t="s">
        <v>130</v>
      </c>
      <c r="AW134" s="11" t="s">
        <v>40</v>
      </c>
      <c r="AX134" s="11" t="s">
        <v>76</v>
      </c>
      <c r="AY134" s="190" t="s">
        <v>121</v>
      </c>
    </row>
    <row r="135" spans="2:51" s="11" customFormat="1" x14ac:dyDescent="0.3">
      <c r="B135" s="181"/>
      <c r="D135" s="191" t="s">
        <v>197</v>
      </c>
      <c r="E135" s="190" t="s">
        <v>3</v>
      </c>
      <c r="F135" s="192" t="s">
        <v>221</v>
      </c>
      <c r="H135" s="193">
        <v>12.906000000000001</v>
      </c>
      <c r="I135" s="186"/>
      <c r="L135" s="181"/>
      <c r="M135" s="187"/>
      <c r="N135" s="188"/>
      <c r="O135" s="188"/>
      <c r="P135" s="188"/>
      <c r="Q135" s="188"/>
      <c r="R135" s="188"/>
      <c r="S135" s="188"/>
      <c r="T135" s="189"/>
      <c r="AT135" s="190" t="s">
        <v>197</v>
      </c>
      <c r="AU135" s="190" t="s">
        <v>130</v>
      </c>
      <c r="AV135" s="11" t="s">
        <v>130</v>
      </c>
      <c r="AW135" s="11" t="s">
        <v>40</v>
      </c>
      <c r="AX135" s="11" t="s">
        <v>76</v>
      </c>
      <c r="AY135" s="190" t="s">
        <v>121</v>
      </c>
    </row>
    <row r="136" spans="2:51" s="11" customFormat="1" x14ac:dyDescent="0.3">
      <c r="B136" s="181"/>
      <c r="D136" s="191" t="s">
        <v>197</v>
      </c>
      <c r="E136" s="190" t="s">
        <v>3</v>
      </c>
      <c r="F136" s="192" t="s">
        <v>222</v>
      </c>
      <c r="H136" s="193">
        <v>32.67</v>
      </c>
      <c r="I136" s="186"/>
      <c r="L136" s="181"/>
      <c r="M136" s="187"/>
      <c r="N136" s="188"/>
      <c r="O136" s="188"/>
      <c r="P136" s="188"/>
      <c r="Q136" s="188"/>
      <c r="R136" s="188"/>
      <c r="S136" s="188"/>
      <c r="T136" s="189"/>
      <c r="AT136" s="190" t="s">
        <v>197</v>
      </c>
      <c r="AU136" s="190" t="s">
        <v>130</v>
      </c>
      <c r="AV136" s="11" t="s">
        <v>130</v>
      </c>
      <c r="AW136" s="11" t="s">
        <v>40</v>
      </c>
      <c r="AX136" s="11" t="s">
        <v>76</v>
      </c>
      <c r="AY136" s="190" t="s">
        <v>121</v>
      </c>
    </row>
    <row r="137" spans="2:51" s="11" customFormat="1" x14ac:dyDescent="0.3">
      <c r="B137" s="181"/>
      <c r="D137" s="191" t="s">
        <v>197</v>
      </c>
      <c r="E137" s="190" t="s">
        <v>3</v>
      </c>
      <c r="F137" s="192" t="s">
        <v>223</v>
      </c>
      <c r="H137" s="193">
        <v>113.67</v>
      </c>
      <c r="I137" s="186"/>
      <c r="L137" s="181"/>
      <c r="M137" s="187"/>
      <c r="N137" s="188"/>
      <c r="O137" s="188"/>
      <c r="P137" s="188"/>
      <c r="Q137" s="188"/>
      <c r="R137" s="188"/>
      <c r="S137" s="188"/>
      <c r="T137" s="189"/>
      <c r="AT137" s="190" t="s">
        <v>197</v>
      </c>
      <c r="AU137" s="190" t="s">
        <v>130</v>
      </c>
      <c r="AV137" s="11" t="s">
        <v>130</v>
      </c>
      <c r="AW137" s="11" t="s">
        <v>40</v>
      </c>
      <c r="AX137" s="11" t="s">
        <v>76</v>
      </c>
      <c r="AY137" s="190" t="s">
        <v>121</v>
      </c>
    </row>
    <row r="138" spans="2:51" s="11" customFormat="1" x14ac:dyDescent="0.3">
      <c r="B138" s="181"/>
      <c r="D138" s="191" t="s">
        <v>197</v>
      </c>
      <c r="E138" s="190" t="s">
        <v>3</v>
      </c>
      <c r="F138" s="192" t="s">
        <v>224</v>
      </c>
      <c r="H138" s="193">
        <v>34.722000000000001</v>
      </c>
      <c r="I138" s="186"/>
      <c r="L138" s="181"/>
      <c r="M138" s="187"/>
      <c r="N138" s="188"/>
      <c r="O138" s="188"/>
      <c r="P138" s="188"/>
      <c r="Q138" s="188"/>
      <c r="R138" s="188"/>
      <c r="S138" s="188"/>
      <c r="T138" s="189"/>
      <c r="AT138" s="190" t="s">
        <v>197</v>
      </c>
      <c r="AU138" s="190" t="s">
        <v>130</v>
      </c>
      <c r="AV138" s="11" t="s">
        <v>130</v>
      </c>
      <c r="AW138" s="11" t="s">
        <v>40</v>
      </c>
      <c r="AX138" s="11" t="s">
        <v>76</v>
      </c>
      <c r="AY138" s="190" t="s">
        <v>121</v>
      </c>
    </row>
    <row r="139" spans="2:51" s="11" customFormat="1" x14ac:dyDescent="0.3">
      <c r="B139" s="181"/>
      <c r="D139" s="191" t="s">
        <v>197</v>
      </c>
      <c r="E139" s="190" t="s">
        <v>3</v>
      </c>
      <c r="F139" s="192" t="s">
        <v>225</v>
      </c>
      <c r="H139" s="193">
        <v>30.672000000000001</v>
      </c>
      <c r="I139" s="186"/>
      <c r="L139" s="181"/>
      <c r="M139" s="187"/>
      <c r="N139" s="188"/>
      <c r="O139" s="188"/>
      <c r="P139" s="188"/>
      <c r="Q139" s="188"/>
      <c r="R139" s="188"/>
      <c r="S139" s="188"/>
      <c r="T139" s="189"/>
      <c r="AT139" s="190" t="s">
        <v>197</v>
      </c>
      <c r="AU139" s="190" t="s">
        <v>130</v>
      </c>
      <c r="AV139" s="11" t="s">
        <v>130</v>
      </c>
      <c r="AW139" s="11" t="s">
        <v>40</v>
      </c>
      <c r="AX139" s="11" t="s">
        <v>76</v>
      </c>
      <c r="AY139" s="190" t="s">
        <v>121</v>
      </c>
    </row>
    <row r="140" spans="2:51" s="11" customFormat="1" x14ac:dyDescent="0.3">
      <c r="B140" s="181"/>
      <c r="D140" s="191" t="s">
        <v>197</v>
      </c>
      <c r="E140" s="190" t="s">
        <v>3</v>
      </c>
      <c r="F140" s="192" t="s">
        <v>226</v>
      </c>
      <c r="H140" s="193">
        <v>38.880000000000003</v>
      </c>
      <c r="I140" s="186"/>
      <c r="L140" s="181"/>
      <c r="M140" s="187"/>
      <c r="N140" s="188"/>
      <c r="O140" s="188"/>
      <c r="P140" s="188"/>
      <c r="Q140" s="188"/>
      <c r="R140" s="188"/>
      <c r="S140" s="188"/>
      <c r="T140" s="189"/>
      <c r="AT140" s="190" t="s">
        <v>197</v>
      </c>
      <c r="AU140" s="190" t="s">
        <v>130</v>
      </c>
      <c r="AV140" s="11" t="s">
        <v>130</v>
      </c>
      <c r="AW140" s="11" t="s">
        <v>40</v>
      </c>
      <c r="AX140" s="11" t="s">
        <v>76</v>
      </c>
      <c r="AY140" s="190" t="s">
        <v>121</v>
      </c>
    </row>
    <row r="141" spans="2:51" s="11" customFormat="1" x14ac:dyDescent="0.3">
      <c r="B141" s="181"/>
      <c r="D141" s="191" t="s">
        <v>197</v>
      </c>
      <c r="E141" s="190" t="s">
        <v>3</v>
      </c>
      <c r="F141" s="192" t="s">
        <v>227</v>
      </c>
      <c r="H141" s="193">
        <v>5.7240000000000002</v>
      </c>
      <c r="I141" s="186"/>
      <c r="L141" s="181"/>
      <c r="M141" s="187"/>
      <c r="N141" s="188"/>
      <c r="O141" s="188"/>
      <c r="P141" s="188"/>
      <c r="Q141" s="188"/>
      <c r="R141" s="188"/>
      <c r="S141" s="188"/>
      <c r="T141" s="189"/>
      <c r="AT141" s="190" t="s">
        <v>197</v>
      </c>
      <c r="AU141" s="190" t="s">
        <v>130</v>
      </c>
      <c r="AV141" s="11" t="s">
        <v>130</v>
      </c>
      <c r="AW141" s="11" t="s">
        <v>40</v>
      </c>
      <c r="AX141" s="11" t="s">
        <v>76</v>
      </c>
      <c r="AY141" s="190" t="s">
        <v>121</v>
      </c>
    </row>
    <row r="142" spans="2:51" s="11" customFormat="1" x14ac:dyDescent="0.3">
      <c r="B142" s="181"/>
      <c r="D142" s="191" t="s">
        <v>197</v>
      </c>
      <c r="E142" s="190" t="s">
        <v>3</v>
      </c>
      <c r="F142" s="192" t="s">
        <v>228</v>
      </c>
      <c r="H142" s="193">
        <v>16.2</v>
      </c>
      <c r="I142" s="186"/>
      <c r="L142" s="181"/>
      <c r="M142" s="187"/>
      <c r="N142" s="188"/>
      <c r="O142" s="188"/>
      <c r="P142" s="188"/>
      <c r="Q142" s="188"/>
      <c r="R142" s="188"/>
      <c r="S142" s="188"/>
      <c r="T142" s="189"/>
      <c r="AT142" s="190" t="s">
        <v>197</v>
      </c>
      <c r="AU142" s="190" t="s">
        <v>130</v>
      </c>
      <c r="AV142" s="11" t="s">
        <v>130</v>
      </c>
      <c r="AW142" s="11" t="s">
        <v>40</v>
      </c>
      <c r="AX142" s="11" t="s">
        <v>76</v>
      </c>
      <c r="AY142" s="190" t="s">
        <v>121</v>
      </c>
    </row>
    <row r="143" spans="2:51" s="11" customFormat="1" x14ac:dyDescent="0.3">
      <c r="B143" s="181"/>
      <c r="D143" s="191" t="s">
        <v>197</v>
      </c>
      <c r="E143" s="190" t="s">
        <v>3</v>
      </c>
      <c r="F143" s="192" t="s">
        <v>229</v>
      </c>
      <c r="H143" s="193">
        <v>-26.4</v>
      </c>
      <c r="I143" s="186"/>
      <c r="L143" s="181"/>
      <c r="M143" s="187"/>
      <c r="N143" s="188"/>
      <c r="O143" s="188"/>
      <c r="P143" s="188"/>
      <c r="Q143" s="188"/>
      <c r="R143" s="188"/>
      <c r="S143" s="188"/>
      <c r="T143" s="189"/>
      <c r="AT143" s="190" t="s">
        <v>197</v>
      </c>
      <c r="AU143" s="190" t="s">
        <v>130</v>
      </c>
      <c r="AV143" s="11" t="s">
        <v>130</v>
      </c>
      <c r="AW143" s="11" t="s">
        <v>40</v>
      </c>
      <c r="AX143" s="11" t="s">
        <v>76</v>
      </c>
      <c r="AY143" s="190" t="s">
        <v>121</v>
      </c>
    </row>
    <row r="144" spans="2:51" s="11" customFormat="1" x14ac:dyDescent="0.3">
      <c r="B144" s="181"/>
      <c r="D144" s="191" t="s">
        <v>197</v>
      </c>
      <c r="E144" s="190" t="s">
        <v>3</v>
      </c>
      <c r="F144" s="192" t="s">
        <v>230</v>
      </c>
      <c r="H144" s="193">
        <v>-9</v>
      </c>
      <c r="I144" s="186"/>
      <c r="L144" s="181"/>
      <c r="M144" s="187"/>
      <c r="N144" s="188"/>
      <c r="O144" s="188"/>
      <c r="P144" s="188"/>
      <c r="Q144" s="188"/>
      <c r="R144" s="188"/>
      <c r="S144" s="188"/>
      <c r="T144" s="189"/>
      <c r="AT144" s="190" t="s">
        <v>197</v>
      </c>
      <c r="AU144" s="190" t="s">
        <v>130</v>
      </c>
      <c r="AV144" s="11" t="s">
        <v>130</v>
      </c>
      <c r="AW144" s="11" t="s">
        <v>40</v>
      </c>
      <c r="AX144" s="11" t="s">
        <v>76</v>
      </c>
      <c r="AY144" s="190" t="s">
        <v>121</v>
      </c>
    </row>
    <row r="145" spans="2:65" s="11" customFormat="1" x14ac:dyDescent="0.3">
      <c r="B145" s="181"/>
      <c r="D145" s="191" t="s">
        <v>197</v>
      </c>
      <c r="E145" s="190" t="s">
        <v>3</v>
      </c>
      <c r="F145" s="192" t="s">
        <v>231</v>
      </c>
      <c r="H145" s="193">
        <v>-36.799999999999997</v>
      </c>
      <c r="I145" s="186"/>
      <c r="L145" s="181"/>
      <c r="M145" s="187"/>
      <c r="N145" s="188"/>
      <c r="O145" s="188"/>
      <c r="P145" s="188"/>
      <c r="Q145" s="188"/>
      <c r="R145" s="188"/>
      <c r="S145" s="188"/>
      <c r="T145" s="189"/>
      <c r="AT145" s="190" t="s">
        <v>197</v>
      </c>
      <c r="AU145" s="190" t="s">
        <v>130</v>
      </c>
      <c r="AV145" s="11" t="s">
        <v>130</v>
      </c>
      <c r="AW145" s="11" t="s">
        <v>40</v>
      </c>
      <c r="AX145" s="11" t="s">
        <v>76</v>
      </c>
      <c r="AY145" s="190" t="s">
        <v>121</v>
      </c>
    </row>
    <row r="146" spans="2:65" s="11" customFormat="1" x14ac:dyDescent="0.3">
      <c r="B146" s="181"/>
      <c r="D146" s="191" t="s">
        <v>197</v>
      </c>
      <c r="E146" s="190" t="s">
        <v>3</v>
      </c>
      <c r="F146" s="192" t="s">
        <v>232</v>
      </c>
      <c r="H146" s="193">
        <v>-11</v>
      </c>
      <c r="I146" s="186"/>
      <c r="L146" s="181"/>
      <c r="M146" s="187"/>
      <c r="N146" s="188"/>
      <c r="O146" s="188"/>
      <c r="P146" s="188"/>
      <c r="Q146" s="188"/>
      <c r="R146" s="188"/>
      <c r="S146" s="188"/>
      <c r="T146" s="189"/>
      <c r="AT146" s="190" t="s">
        <v>197</v>
      </c>
      <c r="AU146" s="190" t="s">
        <v>130</v>
      </c>
      <c r="AV146" s="11" t="s">
        <v>130</v>
      </c>
      <c r="AW146" s="11" t="s">
        <v>40</v>
      </c>
      <c r="AX146" s="11" t="s">
        <v>76</v>
      </c>
      <c r="AY146" s="190" t="s">
        <v>121</v>
      </c>
    </row>
    <row r="147" spans="2:65" s="13" customFormat="1" x14ac:dyDescent="0.3">
      <c r="B147" s="205"/>
      <c r="D147" s="191" t="s">
        <v>197</v>
      </c>
      <c r="E147" s="206" t="s">
        <v>3</v>
      </c>
      <c r="F147" s="207" t="s">
        <v>234</v>
      </c>
      <c r="H147" s="208">
        <v>369.10399999999998</v>
      </c>
      <c r="I147" s="209"/>
      <c r="L147" s="205"/>
      <c r="M147" s="210"/>
      <c r="N147" s="211"/>
      <c r="O147" s="211"/>
      <c r="P147" s="211"/>
      <c r="Q147" s="211"/>
      <c r="R147" s="211"/>
      <c r="S147" s="211"/>
      <c r="T147" s="212"/>
      <c r="AT147" s="206" t="s">
        <v>197</v>
      </c>
      <c r="AU147" s="206" t="s">
        <v>130</v>
      </c>
      <c r="AV147" s="13" t="s">
        <v>137</v>
      </c>
      <c r="AW147" s="13" t="s">
        <v>40</v>
      </c>
      <c r="AX147" s="13" t="s">
        <v>76</v>
      </c>
      <c r="AY147" s="206" t="s">
        <v>121</v>
      </c>
    </row>
    <row r="148" spans="2:65" s="12" customFormat="1" x14ac:dyDescent="0.3">
      <c r="B148" s="194"/>
      <c r="D148" s="182" t="s">
        <v>197</v>
      </c>
      <c r="E148" s="195" t="s">
        <v>3</v>
      </c>
      <c r="F148" s="196" t="s">
        <v>204</v>
      </c>
      <c r="H148" s="197">
        <v>738.20799999999997</v>
      </c>
      <c r="I148" s="198"/>
      <c r="L148" s="194"/>
      <c r="M148" s="199"/>
      <c r="N148" s="200"/>
      <c r="O148" s="200"/>
      <c r="P148" s="200"/>
      <c r="Q148" s="200"/>
      <c r="R148" s="200"/>
      <c r="S148" s="200"/>
      <c r="T148" s="201"/>
      <c r="AT148" s="202" t="s">
        <v>197</v>
      </c>
      <c r="AU148" s="202" t="s">
        <v>130</v>
      </c>
      <c r="AV148" s="12" t="s">
        <v>143</v>
      </c>
      <c r="AW148" s="12" t="s">
        <v>40</v>
      </c>
      <c r="AX148" s="12" t="s">
        <v>23</v>
      </c>
      <c r="AY148" s="202" t="s">
        <v>121</v>
      </c>
    </row>
    <row r="149" spans="2:65" s="1" customFormat="1" ht="22.5" customHeight="1" x14ac:dyDescent="0.3">
      <c r="B149" s="164"/>
      <c r="C149" s="165" t="s">
        <v>152</v>
      </c>
      <c r="D149" s="165" t="s">
        <v>124</v>
      </c>
      <c r="E149" s="166" t="s">
        <v>235</v>
      </c>
      <c r="F149" s="167" t="s">
        <v>236</v>
      </c>
      <c r="G149" s="168" t="s">
        <v>211</v>
      </c>
      <c r="H149" s="169">
        <v>30</v>
      </c>
      <c r="I149" s="170">
        <v>0</v>
      </c>
      <c r="J149" s="171">
        <f>ROUND(I149*H149,2)</f>
        <v>0</v>
      </c>
      <c r="K149" s="167" t="s">
        <v>3</v>
      </c>
      <c r="L149" s="35"/>
      <c r="M149" s="172" t="s">
        <v>3</v>
      </c>
      <c r="N149" s="173" t="s">
        <v>48</v>
      </c>
      <c r="O149" s="36"/>
      <c r="P149" s="174">
        <f>O149*H149</f>
        <v>0</v>
      </c>
      <c r="Q149" s="174">
        <v>0</v>
      </c>
      <c r="R149" s="174">
        <f>Q149*H149</f>
        <v>0</v>
      </c>
      <c r="S149" s="174">
        <v>0</v>
      </c>
      <c r="T149" s="175">
        <f>S149*H149</f>
        <v>0</v>
      </c>
      <c r="AR149" s="17" t="s">
        <v>143</v>
      </c>
      <c r="AT149" s="17" t="s">
        <v>124</v>
      </c>
      <c r="AU149" s="17" t="s">
        <v>130</v>
      </c>
      <c r="AY149" s="17" t="s">
        <v>121</v>
      </c>
      <c r="BE149" s="176">
        <f>IF(N149="základní",J149,0)</f>
        <v>0</v>
      </c>
      <c r="BF149" s="176">
        <f>IF(N149="snížená",J149,0)</f>
        <v>0</v>
      </c>
      <c r="BG149" s="176">
        <f>IF(N149="zákl. přenesená",J149,0)</f>
        <v>0</v>
      </c>
      <c r="BH149" s="176">
        <f>IF(N149="sníž. přenesená",J149,0)</f>
        <v>0</v>
      </c>
      <c r="BI149" s="176">
        <f>IF(N149="nulová",J149,0)</f>
        <v>0</v>
      </c>
      <c r="BJ149" s="17" t="s">
        <v>130</v>
      </c>
      <c r="BK149" s="176">
        <f>ROUND(I149*H149,2)</f>
        <v>0</v>
      </c>
      <c r="BL149" s="17" t="s">
        <v>143</v>
      </c>
      <c r="BM149" s="17" t="s">
        <v>237</v>
      </c>
    </row>
    <row r="150" spans="2:65" s="11" customFormat="1" x14ac:dyDescent="0.3">
      <c r="B150" s="181"/>
      <c r="D150" s="191" t="s">
        <v>197</v>
      </c>
      <c r="E150" s="190" t="s">
        <v>3</v>
      </c>
      <c r="F150" s="192" t="s">
        <v>238</v>
      </c>
      <c r="H150" s="193">
        <v>15</v>
      </c>
      <c r="I150" s="186"/>
      <c r="L150" s="181"/>
      <c r="M150" s="187"/>
      <c r="N150" s="188"/>
      <c r="O150" s="188"/>
      <c r="P150" s="188"/>
      <c r="Q150" s="188"/>
      <c r="R150" s="188"/>
      <c r="S150" s="188"/>
      <c r="T150" s="189"/>
      <c r="AT150" s="190" t="s">
        <v>197</v>
      </c>
      <c r="AU150" s="190" t="s">
        <v>130</v>
      </c>
      <c r="AV150" s="11" t="s">
        <v>130</v>
      </c>
      <c r="AW150" s="11" t="s">
        <v>40</v>
      </c>
      <c r="AX150" s="11" t="s">
        <v>76</v>
      </c>
      <c r="AY150" s="190" t="s">
        <v>121</v>
      </c>
    </row>
    <row r="151" spans="2:65" s="11" customFormat="1" x14ac:dyDescent="0.3">
      <c r="B151" s="181"/>
      <c r="D151" s="191" t="s">
        <v>197</v>
      </c>
      <c r="E151" s="190" t="s">
        <v>3</v>
      </c>
      <c r="F151" s="192" t="s">
        <v>239</v>
      </c>
      <c r="H151" s="193">
        <v>15</v>
      </c>
      <c r="I151" s="186"/>
      <c r="L151" s="181"/>
      <c r="M151" s="187"/>
      <c r="N151" s="188"/>
      <c r="O151" s="188"/>
      <c r="P151" s="188"/>
      <c r="Q151" s="188"/>
      <c r="R151" s="188"/>
      <c r="S151" s="188"/>
      <c r="T151" s="189"/>
      <c r="AT151" s="190" t="s">
        <v>197</v>
      </c>
      <c r="AU151" s="190" t="s">
        <v>130</v>
      </c>
      <c r="AV151" s="11" t="s">
        <v>130</v>
      </c>
      <c r="AW151" s="11" t="s">
        <v>40</v>
      </c>
      <c r="AX151" s="11" t="s">
        <v>76</v>
      </c>
      <c r="AY151" s="190" t="s">
        <v>121</v>
      </c>
    </row>
    <row r="152" spans="2:65" s="12" customFormat="1" x14ac:dyDescent="0.3">
      <c r="B152" s="194"/>
      <c r="D152" s="182" t="s">
        <v>197</v>
      </c>
      <c r="E152" s="195" t="s">
        <v>3</v>
      </c>
      <c r="F152" s="196" t="s">
        <v>204</v>
      </c>
      <c r="H152" s="197">
        <v>30</v>
      </c>
      <c r="I152" s="198"/>
      <c r="L152" s="194"/>
      <c r="M152" s="199"/>
      <c r="N152" s="200"/>
      <c r="O152" s="200"/>
      <c r="P152" s="200"/>
      <c r="Q152" s="200"/>
      <c r="R152" s="200"/>
      <c r="S152" s="200"/>
      <c r="T152" s="201"/>
      <c r="AT152" s="202" t="s">
        <v>197</v>
      </c>
      <c r="AU152" s="202" t="s">
        <v>130</v>
      </c>
      <c r="AV152" s="12" t="s">
        <v>143</v>
      </c>
      <c r="AW152" s="12" t="s">
        <v>40</v>
      </c>
      <c r="AX152" s="12" t="s">
        <v>23</v>
      </c>
      <c r="AY152" s="202" t="s">
        <v>121</v>
      </c>
    </row>
    <row r="153" spans="2:65" s="1" customFormat="1" ht="22.5" customHeight="1" x14ac:dyDescent="0.3">
      <c r="B153" s="164"/>
      <c r="C153" s="165" t="s">
        <v>158</v>
      </c>
      <c r="D153" s="165" t="s">
        <v>124</v>
      </c>
      <c r="E153" s="166" t="s">
        <v>240</v>
      </c>
      <c r="F153" s="167" t="s">
        <v>241</v>
      </c>
      <c r="G153" s="168" t="s">
        <v>242</v>
      </c>
      <c r="H153" s="169">
        <v>335.04</v>
      </c>
      <c r="I153" s="170">
        <v>0</v>
      </c>
      <c r="J153" s="171">
        <f>ROUND(I153*H153,2)</f>
        <v>0</v>
      </c>
      <c r="K153" s="167" t="s">
        <v>128</v>
      </c>
      <c r="L153" s="35"/>
      <c r="M153" s="172" t="s">
        <v>3</v>
      </c>
      <c r="N153" s="173" t="s">
        <v>48</v>
      </c>
      <c r="O153" s="36"/>
      <c r="P153" s="174">
        <f>O153*H153</f>
        <v>0</v>
      </c>
      <c r="Q153" s="174">
        <v>1.2E-4</v>
      </c>
      <c r="R153" s="174">
        <f>Q153*H153</f>
        <v>4.0204800000000006E-2</v>
      </c>
      <c r="S153" s="174">
        <v>0</v>
      </c>
      <c r="T153" s="175">
        <f>S153*H153</f>
        <v>0</v>
      </c>
      <c r="AR153" s="17" t="s">
        <v>143</v>
      </c>
      <c r="AT153" s="17" t="s">
        <v>124</v>
      </c>
      <c r="AU153" s="17" t="s">
        <v>130</v>
      </c>
      <c r="AY153" s="17" t="s">
        <v>121</v>
      </c>
      <c r="BE153" s="176">
        <f>IF(N153="základní",J153,0)</f>
        <v>0</v>
      </c>
      <c r="BF153" s="176">
        <f>IF(N153="snížená",J153,0)</f>
        <v>0</v>
      </c>
      <c r="BG153" s="176">
        <f>IF(N153="zákl. přenesená",J153,0)</f>
        <v>0</v>
      </c>
      <c r="BH153" s="176">
        <f>IF(N153="sníž. přenesená",J153,0)</f>
        <v>0</v>
      </c>
      <c r="BI153" s="176">
        <f>IF(N153="nulová",J153,0)</f>
        <v>0</v>
      </c>
      <c r="BJ153" s="17" t="s">
        <v>130</v>
      </c>
      <c r="BK153" s="176">
        <f>ROUND(I153*H153,2)</f>
        <v>0</v>
      </c>
      <c r="BL153" s="17" t="s">
        <v>143</v>
      </c>
      <c r="BM153" s="17" t="s">
        <v>243</v>
      </c>
    </row>
    <row r="154" spans="2:65" s="11" customFormat="1" x14ac:dyDescent="0.3">
      <c r="B154" s="181"/>
      <c r="D154" s="191" t="s">
        <v>197</v>
      </c>
      <c r="E154" s="190" t="s">
        <v>3</v>
      </c>
      <c r="F154" s="192" t="s">
        <v>244</v>
      </c>
      <c r="H154" s="193">
        <v>61.8</v>
      </c>
      <c r="I154" s="186"/>
      <c r="L154" s="181"/>
      <c r="M154" s="187"/>
      <c r="N154" s="188"/>
      <c r="O154" s="188"/>
      <c r="P154" s="188"/>
      <c r="Q154" s="188"/>
      <c r="R154" s="188"/>
      <c r="S154" s="188"/>
      <c r="T154" s="189"/>
      <c r="AT154" s="190" t="s">
        <v>197</v>
      </c>
      <c r="AU154" s="190" t="s">
        <v>130</v>
      </c>
      <c r="AV154" s="11" t="s">
        <v>130</v>
      </c>
      <c r="AW154" s="11" t="s">
        <v>40</v>
      </c>
      <c r="AX154" s="11" t="s">
        <v>76</v>
      </c>
      <c r="AY154" s="190" t="s">
        <v>121</v>
      </c>
    </row>
    <row r="155" spans="2:65" s="11" customFormat="1" x14ac:dyDescent="0.3">
      <c r="B155" s="181"/>
      <c r="D155" s="191" t="s">
        <v>197</v>
      </c>
      <c r="E155" s="190" t="s">
        <v>3</v>
      </c>
      <c r="F155" s="192" t="s">
        <v>245</v>
      </c>
      <c r="H155" s="193">
        <v>4.78</v>
      </c>
      <c r="I155" s="186"/>
      <c r="L155" s="181"/>
      <c r="M155" s="187"/>
      <c r="N155" s="188"/>
      <c r="O155" s="188"/>
      <c r="P155" s="188"/>
      <c r="Q155" s="188"/>
      <c r="R155" s="188"/>
      <c r="S155" s="188"/>
      <c r="T155" s="189"/>
      <c r="AT155" s="190" t="s">
        <v>197</v>
      </c>
      <c r="AU155" s="190" t="s">
        <v>130</v>
      </c>
      <c r="AV155" s="11" t="s">
        <v>130</v>
      </c>
      <c r="AW155" s="11" t="s">
        <v>40</v>
      </c>
      <c r="AX155" s="11" t="s">
        <v>76</v>
      </c>
      <c r="AY155" s="190" t="s">
        <v>121</v>
      </c>
    </row>
    <row r="156" spans="2:65" s="11" customFormat="1" x14ac:dyDescent="0.3">
      <c r="B156" s="181"/>
      <c r="D156" s="191" t="s">
        <v>197</v>
      </c>
      <c r="E156" s="190" t="s">
        <v>3</v>
      </c>
      <c r="F156" s="192" t="s">
        <v>246</v>
      </c>
      <c r="H156" s="193">
        <v>12.1</v>
      </c>
      <c r="I156" s="186"/>
      <c r="L156" s="181"/>
      <c r="M156" s="187"/>
      <c r="N156" s="188"/>
      <c r="O156" s="188"/>
      <c r="P156" s="188"/>
      <c r="Q156" s="188"/>
      <c r="R156" s="188"/>
      <c r="S156" s="188"/>
      <c r="T156" s="189"/>
      <c r="AT156" s="190" t="s">
        <v>197</v>
      </c>
      <c r="AU156" s="190" t="s">
        <v>130</v>
      </c>
      <c r="AV156" s="11" t="s">
        <v>130</v>
      </c>
      <c r="AW156" s="11" t="s">
        <v>40</v>
      </c>
      <c r="AX156" s="11" t="s">
        <v>76</v>
      </c>
      <c r="AY156" s="190" t="s">
        <v>121</v>
      </c>
    </row>
    <row r="157" spans="2:65" s="11" customFormat="1" x14ac:dyDescent="0.3">
      <c r="B157" s="181"/>
      <c r="D157" s="191" t="s">
        <v>197</v>
      </c>
      <c r="E157" s="190" t="s">
        <v>3</v>
      </c>
      <c r="F157" s="192" t="s">
        <v>247</v>
      </c>
      <c r="H157" s="193">
        <v>42.1</v>
      </c>
      <c r="I157" s="186"/>
      <c r="L157" s="181"/>
      <c r="M157" s="187"/>
      <c r="N157" s="188"/>
      <c r="O157" s="188"/>
      <c r="P157" s="188"/>
      <c r="Q157" s="188"/>
      <c r="R157" s="188"/>
      <c r="S157" s="188"/>
      <c r="T157" s="189"/>
      <c r="AT157" s="190" t="s">
        <v>197</v>
      </c>
      <c r="AU157" s="190" t="s">
        <v>130</v>
      </c>
      <c r="AV157" s="11" t="s">
        <v>130</v>
      </c>
      <c r="AW157" s="11" t="s">
        <v>40</v>
      </c>
      <c r="AX157" s="11" t="s">
        <v>76</v>
      </c>
      <c r="AY157" s="190" t="s">
        <v>121</v>
      </c>
    </row>
    <row r="158" spans="2:65" s="11" customFormat="1" x14ac:dyDescent="0.3">
      <c r="B158" s="181"/>
      <c r="D158" s="191" t="s">
        <v>197</v>
      </c>
      <c r="E158" s="190" t="s">
        <v>3</v>
      </c>
      <c r="F158" s="192" t="s">
        <v>248</v>
      </c>
      <c r="H158" s="193">
        <v>12.86</v>
      </c>
      <c r="I158" s="186"/>
      <c r="L158" s="181"/>
      <c r="M158" s="187"/>
      <c r="N158" s="188"/>
      <c r="O158" s="188"/>
      <c r="P158" s="188"/>
      <c r="Q158" s="188"/>
      <c r="R158" s="188"/>
      <c r="S158" s="188"/>
      <c r="T158" s="189"/>
      <c r="AT158" s="190" t="s">
        <v>197</v>
      </c>
      <c r="AU158" s="190" t="s">
        <v>130</v>
      </c>
      <c r="AV158" s="11" t="s">
        <v>130</v>
      </c>
      <c r="AW158" s="11" t="s">
        <v>40</v>
      </c>
      <c r="AX158" s="11" t="s">
        <v>76</v>
      </c>
      <c r="AY158" s="190" t="s">
        <v>121</v>
      </c>
    </row>
    <row r="159" spans="2:65" s="11" customFormat="1" x14ac:dyDescent="0.3">
      <c r="B159" s="181"/>
      <c r="D159" s="191" t="s">
        <v>197</v>
      </c>
      <c r="E159" s="190" t="s">
        <v>3</v>
      </c>
      <c r="F159" s="192" t="s">
        <v>249</v>
      </c>
      <c r="H159" s="193">
        <v>11.36</v>
      </c>
      <c r="I159" s="186"/>
      <c r="L159" s="181"/>
      <c r="M159" s="187"/>
      <c r="N159" s="188"/>
      <c r="O159" s="188"/>
      <c r="P159" s="188"/>
      <c r="Q159" s="188"/>
      <c r="R159" s="188"/>
      <c r="S159" s="188"/>
      <c r="T159" s="189"/>
      <c r="AT159" s="190" t="s">
        <v>197</v>
      </c>
      <c r="AU159" s="190" t="s">
        <v>130</v>
      </c>
      <c r="AV159" s="11" t="s">
        <v>130</v>
      </c>
      <c r="AW159" s="11" t="s">
        <v>40</v>
      </c>
      <c r="AX159" s="11" t="s">
        <v>76</v>
      </c>
      <c r="AY159" s="190" t="s">
        <v>121</v>
      </c>
    </row>
    <row r="160" spans="2:65" s="11" customFormat="1" x14ac:dyDescent="0.3">
      <c r="B160" s="181"/>
      <c r="D160" s="191" t="s">
        <v>197</v>
      </c>
      <c r="E160" s="190" t="s">
        <v>3</v>
      </c>
      <c r="F160" s="192" t="s">
        <v>250</v>
      </c>
      <c r="H160" s="193">
        <v>14.4</v>
      </c>
      <c r="I160" s="186"/>
      <c r="L160" s="181"/>
      <c r="M160" s="187"/>
      <c r="N160" s="188"/>
      <c r="O160" s="188"/>
      <c r="P160" s="188"/>
      <c r="Q160" s="188"/>
      <c r="R160" s="188"/>
      <c r="S160" s="188"/>
      <c r="T160" s="189"/>
      <c r="AT160" s="190" t="s">
        <v>197</v>
      </c>
      <c r="AU160" s="190" t="s">
        <v>130</v>
      </c>
      <c r="AV160" s="11" t="s">
        <v>130</v>
      </c>
      <c r="AW160" s="11" t="s">
        <v>40</v>
      </c>
      <c r="AX160" s="11" t="s">
        <v>76</v>
      </c>
      <c r="AY160" s="190" t="s">
        <v>121</v>
      </c>
    </row>
    <row r="161" spans="2:65" s="11" customFormat="1" x14ac:dyDescent="0.3">
      <c r="B161" s="181"/>
      <c r="D161" s="191" t="s">
        <v>197</v>
      </c>
      <c r="E161" s="190" t="s">
        <v>3</v>
      </c>
      <c r="F161" s="192" t="s">
        <v>251</v>
      </c>
      <c r="H161" s="193">
        <v>2.12</v>
      </c>
      <c r="I161" s="186"/>
      <c r="L161" s="181"/>
      <c r="M161" s="187"/>
      <c r="N161" s="188"/>
      <c r="O161" s="188"/>
      <c r="P161" s="188"/>
      <c r="Q161" s="188"/>
      <c r="R161" s="188"/>
      <c r="S161" s="188"/>
      <c r="T161" s="189"/>
      <c r="AT161" s="190" t="s">
        <v>197</v>
      </c>
      <c r="AU161" s="190" t="s">
        <v>130</v>
      </c>
      <c r="AV161" s="11" t="s">
        <v>130</v>
      </c>
      <c r="AW161" s="11" t="s">
        <v>40</v>
      </c>
      <c r="AX161" s="11" t="s">
        <v>76</v>
      </c>
      <c r="AY161" s="190" t="s">
        <v>121</v>
      </c>
    </row>
    <row r="162" spans="2:65" s="11" customFormat="1" x14ac:dyDescent="0.3">
      <c r="B162" s="181"/>
      <c r="D162" s="191" t="s">
        <v>197</v>
      </c>
      <c r="E162" s="190" t="s">
        <v>3</v>
      </c>
      <c r="F162" s="192" t="s">
        <v>252</v>
      </c>
      <c r="H162" s="193">
        <v>6</v>
      </c>
      <c r="I162" s="186"/>
      <c r="L162" s="181"/>
      <c r="M162" s="187"/>
      <c r="N162" s="188"/>
      <c r="O162" s="188"/>
      <c r="P162" s="188"/>
      <c r="Q162" s="188"/>
      <c r="R162" s="188"/>
      <c r="S162" s="188"/>
      <c r="T162" s="189"/>
      <c r="AT162" s="190" t="s">
        <v>197</v>
      </c>
      <c r="AU162" s="190" t="s">
        <v>130</v>
      </c>
      <c r="AV162" s="11" t="s">
        <v>130</v>
      </c>
      <c r="AW162" s="11" t="s">
        <v>40</v>
      </c>
      <c r="AX162" s="11" t="s">
        <v>76</v>
      </c>
      <c r="AY162" s="190" t="s">
        <v>121</v>
      </c>
    </row>
    <row r="163" spans="2:65" s="13" customFormat="1" x14ac:dyDescent="0.3">
      <c r="B163" s="205"/>
      <c r="D163" s="191" t="s">
        <v>197</v>
      </c>
      <c r="E163" s="206" t="s">
        <v>3</v>
      </c>
      <c r="F163" s="207" t="s">
        <v>233</v>
      </c>
      <c r="H163" s="208">
        <v>167.52</v>
      </c>
      <c r="I163" s="209"/>
      <c r="L163" s="205"/>
      <c r="M163" s="210"/>
      <c r="N163" s="211"/>
      <c r="O163" s="211"/>
      <c r="P163" s="211"/>
      <c r="Q163" s="211"/>
      <c r="R163" s="211"/>
      <c r="S163" s="211"/>
      <c r="T163" s="212"/>
      <c r="AT163" s="206" t="s">
        <v>197</v>
      </c>
      <c r="AU163" s="206" t="s">
        <v>130</v>
      </c>
      <c r="AV163" s="13" t="s">
        <v>137</v>
      </c>
      <c r="AW163" s="13" t="s">
        <v>40</v>
      </c>
      <c r="AX163" s="13" t="s">
        <v>76</v>
      </c>
      <c r="AY163" s="206" t="s">
        <v>121</v>
      </c>
    </row>
    <row r="164" spans="2:65" s="11" customFormat="1" x14ac:dyDescent="0.3">
      <c r="B164" s="181"/>
      <c r="D164" s="191" t="s">
        <v>197</v>
      </c>
      <c r="E164" s="190" t="s">
        <v>3</v>
      </c>
      <c r="F164" s="192" t="s">
        <v>244</v>
      </c>
      <c r="H164" s="193">
        <v>61.8</v>
      </c>
      <c r="I164" s="186"/>
      <c r="L164" s="181"/>
      <c r="M164" s="187"/>
      <c r="N164" s="188"/>
      <c r="O164" s="188"/>
      <c r="P164" s="188"/>
      <c r="Q164" s="188"/>
      <c r="R164" s="188"/>
      <c r="S164" s="188"/>
      <c r="T164" s="189"/>
      <c r="AT164" s="190" t="s">
        <v>197</v>
      </c>
      <c r="AU164" s="190" t="s">
        <v>130</v>
      </c>
      <c r="AV164" s="11" t="s">
        <v>130</v>
      </c>
      <c r="AW164" s="11" t="s">
        <v>40</v>
      </c>
      <c r="AX164" s="11" t="s">
        <v>76</v>
      </c>
      <c r="AY164" s="190" t="s">
        <v>121</v>
      </c>
    </row>
    <row r="165" spans="2:65" s="11" customFormat="1" x14ac:dyDescent="0.3">
      <c r="B165" s="181"/>
      <c r="D165" s="191" t="s">
        <v>197</v>
      </c>
      <c r="E165" s="190" t="s">
        <v>3</v>
      </c>
      <c r="F165" s="192" t="s">
        <v>245</v>
      </c>
      <c r="H165" s="193">
        <v>4.78</v>
      </c>
      <c r="I165" s="186"/>
      <c r="L165" s="181"/>
      <c r="M165" s="187"/>
      <c r="N165" s="188"/>
      <c r="O165" s="188"/>
      <c r="P165" s="188"/>
      <c r="Q165" s="188"/>
      <c r="R165" s="188"/>
      <c r="S165" s="188"/>
      <c r="T165" s="189"/>
      <c r="AT165" s="190" t="s">
        <v>197</v>
      </c>
      <c r="AU165" s="190" t="s">
        <v>130</v>
      </c>
      <c r="AV165" s="11" t="s">
        <v>130</v>
      </c>
      <c r="AW165" s="11" t="s">
        <v>40</v>
      </c>
      <c r="AX165" s="11" t="s">
        <v>76</v>
      </c>
      <c r="AY165" s="190" t="s">
        <v>121</v>
      </c>
    </row>
    <row r="166" spans="2:65" s="11" customFormat="1" x14ac:dyDescent="0.3">
      <c r="B166" s="181"/>
      <c r="D166" s="191" t="s">
        <v>197</v>
      </c>
      <c r="E166" s="190" t="s">
        <v>3</v>
      </c>
      <c r="F166" s="192" t="s">
        <v>246</v>
      </c>
      <c r="H166" s="193">
        <v>12.1</v>
      </c>
      <c r="I166" s="186"/>
      <c r="L166" s="181"/>
      <c r="M166" s="187"/>
      <c r="N166" s="188"/>
      <c r="O166" s="188"/>
      <c r="P166" s="188"/>
      <c r="Q166" s="188"/>
      <c r="R166" s="188"/>
      <c r="S166" s="188"/>
      <c r="T166" s="189"/>
      <c r="AT166" s="190" t="s">
        <v>197</v>
      </c>
      <c r="AU166" s="190" t="s">
        <v>130</v>
      </c>
      <c r="AV166" s="11" t="s">
        <v>130</v>
      </c>
      <c r="AW166" s="11" t="s">
        <v>40</v>
      </c>
      <c r="AX166" s="11" t="s">
        <v>76</v>
      </c>
      <c r="AY166" s="190" t="s">
        <v>121</v>
      </c>
    </row>
    <row r="167" spans="2:65" s="11" customFormat="1" x14ac:dyDescent="0.3">
      <c r="B167" s="181"/>
      <c r="D167" s="191" t="s">
        <v>197</v>
      </c>
      <c r="E167" s="190" t="s">
        <v>3</v>
      </c>
      <c r="F167" s="192" t="s">
        <v>247</v>
      </c>
      <c r="H167" s="193">
        <v>42.1</v>
      </c>
      <c r="I167" s="186"/>
      <c r="L167" s="181"/>
      <c r="M167" s="187"/>
      <c r="N167" s="188"/>
      <c r="O167" s="188"/>
      <c r="P167" s="188"/>
      <c r="Q167" s="188"/>
      <c r="R167" s="188"/>
      <c r="S167" s="188"/>
      <c r="T167" s="189"/>
      <c r="AT167" s="190" t="s">
        <v>197</v>
      </c>
      <c r="AU167" s="190" t="s">
        <v>130</v>
      </c>
      <c r="AV167" s="11" t="s">
        <v>130</v>
      </c>
      <c r="AW167" s="11" t="s">
        <v>40</v>
      </c>
      <c r="AX167" s="11" t="s">
        <v>76</v>
      </c>
      <c r="AY167" s="190" t="s">
        <v>121</v>
      </c>
    </row>
    <row r="168" spans="2:65" s="11" customFormat="1" x14ac:dyDescent="0.3">
      <c r="B168" s="181"/>
      <c r="D168" s="191" t="s">
        <v>197</v>
      </c>
      <c r="E168" s="190" t="s">
        <v>3</v>
      </c>
      <c r="F168" s="192" t="s">
        <v>248</v>
      </c>
      <c r="H168" s="193">
        <v>12.86</v>
      </c>
      <c r="I168" s="186"/>
      <c r="L168" s="181"/>
      <c r="M168" s="187"/>
      <c r="N168" s="188"/>
      <c r="O168" s="188"/>
      <c r="P168" s="188"/>
      <c r="Q168" s="188"/>
      <c r="R168" s="188"/>
      <c r="S168" s="188"/>
      <c r="T168" s="189"/>
      <c r="AT168" s="190" t="s">
        <v>197</v>
      </c>
      <c r="AU168" s="190" t="s">
        <v>130</v>
      </c>
      <c r="AV168" s="11" t="s">
        <v>130</v>
      </c>
      <c r="AW168" s="11" t="s">
        <v>40</v>
      </c>
      <c r="AX168" s="11" t="s">
        <v>76</v>
      </c>
      <c r="AY168" s="190" t="s">
        <v>121</v>
      </c>
    </row>
    <row r="169" spans="2:65" s="11" customFormat="1" x14ac:dyDescent="0.3">
      <c r="B169" s="181"/>
      <c r="D169" s="191" t="s">
        <v>197</v>
      </c>
      <c r="E169" s="190" t="s">
        <v>3</v>
      </c>
      <c r="F169" s="192" t="s">
        <v>249</v>
      </c>
      <c r="H169" s="193">
        <v>11.36</v>
      </c>
      <c r="I169" s="186"/>
      <c r="L169" s="181"/>
      <c r="M169" s="187"/>
      <c r="N169" s="188"/>
      <c r="O169" s="188"/>
      <c r="P169" s="188"/>
      <c r="Q169" s="188"/>
      <c r="R169" s="188"/>
      <c r="S169" s="188"/>
      <c r="T169" s="189"/>
      <c r="AT169" s="190" t="s">
        <v>197</v>
      </c>
      <c r="AU169" s="190" t="s">
        <v>130</v>
      </c>
      <c r="AV169" s="11" t="s">
        <v>130</v>
      </c>
      <c r="AW169" s="11" t="s">
        <v>40</v>
      </c>
      <c r="AX169" s="11" t="s">
        <v>76</v>
      </c>
      <c r="AY169" s="190" t="s">
        <v>121</v>
      </c>
    </row>
    <row r="170" spans="2:65" s="11" customFormat="1" x14ac:dyDescent="0.3">
      <c r="B170" s="181"/>
      <c r="D170" s="191" t="s">
        <v>197</v>
      </c>
      <c r="E170" s="190" t="s">
        <v>3</v>
      </c>
      <c r="F170" s="192" t="s">
        <v>250</v>
      </c>
      <c r="H170" s="193">
        <v>14.4</v>
      </c>
      <c r="I170" s="186"/>
      <c r="L170" s="181"/>
      <c r="M170" s="187"/>
      <c r="N170" s="188"/>
      <c r="O170" s="188"/>
      <c r="P170" s="188"/>
      <c r="Q170" s="188"/>
      <c r="R170" s="188"/>
      <c r="S170" s="188"/>
      <c r="T170" s="189"/>
      <c r="AT170" s="190" t="s">
        <v>197</v>
      </c>
      <c r="AU170" s="190" t="s">
        <v>130</v>
      </c>
      <c r="AV170" s="11" t="s">
        <v>130</v>
      </c>
      <c r="AW170" s="11" t="s">
        <v>40</v>
      </c>
      <c r="AX170" s="11" t="s">
        <v>76</v>
      </c>
      <c r="AY170" s="190" t="s">
        <v>121</v>
      </c>
    </row>
    <row r="171" spans="2:65" s="11" customFormat="1" x14ac:dyDescent="0.3">
      <c r="B171" s="181"/>
      <c r="D171" s="191" t="s">
        <v>197</v>
      </c>
      <c r="E171" s="190" t="s">
        <v>3</v>
      </c>
      <c r="F171" s="192" t="s">
        <v>251</v>
      </c>
      <c r="H171" s="193">
        <v>2.12</v>
      </c>
      <c r="I171" s="186"/>
      <c r="L171" s="181"/>
      <c r="M171" s="187"/>
      <c r="N171" s="188"/>
      <c r="O171" s="188"/>
      <c r="P171" s="188"/>
      <c r="Q171" s="188"/>
      <c r="R171" s="188"/>
      <c r="S171" s="188"/>
      <c r="T171" s="189"/>
      <c r="AT171" s="190" t="s">
        <v>197</v>
      </c>
      <c r="AU171" s="190" t="s">
        <v>130</v>
      </c>
      <c r="AV171" s="11" t="s">
        <v>130</v>
      </c>
      <c r="AW171" s="11" t="s">
        <v>40</v>
      </c>
      <c r="AX171" s="11" t="s">
        <v>76</v>
      </c>
      <c r="AY171" s="190" t="s">
        <v>121</v>
      </c>
    </row>
    <row r="172" spans="2:65" s="11" customFormat="1" x14ac:dyDescent="0.3">
      <c r="B172" s="181"/>
      <c r="D172" s="191" t="s">
        <v>197</v>
      </c>
      <c r="E172" s="190" t="s">
        <v>3</v>
      </c>
      <c r="F172" s="192" t="s">
        <v>252</v>
      </c>
      <c r="H172" s="193">
        <v>6</v>
      </c>
      <c r="I172" s="186"/>
      <c r="L172" s="181"/>
      <c r="M172" s="187"/>
      <c r="N172" s="188"/>
      <c r="O172" s="188"/>
      <c r="P172" s="188"/>
      <c r="Q172" s="188"/>
      <c r="R172" s="188"/>
      <c r="S172" s="188"/>
      <c r="T172" s="189"/>
      <c r="AT172" s="190" t="s">
        <v>197</v>
      </c>
      <c r="AU172" s="190" t="s">
        <v>130</v>
      </c>
      <c r="AV172" s="11" t="s">
        <v>130</v>
      </c>
      <c r="AW172" s="11" t="s">
        <v>40</v>
      </c>
      <c r="AX172" s="11" t="s">
        <v>76</v>
      </c>
      <c r="AY172" s="190" t="s">
        <v>121</v>
      </c>
    </row>
    <row r="173" spans="2:65" s="13" customFormat="1" x14ac:dyDescent="0.3">
      <c r="B173" s="205"/>
      <c r="D173" s="191" t="s">
        <v>197</v>
      </c>
      <c r="E173" s="206" t="s">
        <v>3</v>
      </c>
      <c r="F173" s="207" t="s">
        <v>234</v>
      </c>
      <c r="H173" s="208">
        <v>167.52</v>
      </c>
      <c r="I173" s="209"/>
      <c r="L173" s="205"/>
      <c r="M173" s="210"/>
      <c r="N173" s="211"/>
      <c r="O173" s="211"/>
      <c r="P173" s="211"/>
      <c r="Q173" s="211"/>
      <c r="R173" s="211"/>
      <c r="S173" s="211"/>
      <c r="T173" s="212"/>
      <c r="AT173" s="206" t="s">
        <v>197</v>
      </c>
      <c r="AU173" s="206" t="s">
        <v>130</v>
      </c>
      <c r="AV173" s="13" t="s">
        <v>137</v>
      </c>
      <c r="AW173" s="13" t="s">
        <v>40</v>
      </c>
      <c r="AX173" s="13" t="s">
        <v>76</v>
      </c>
      <c r="AY173" s="206" t="s">
        <v>121</v>
      </c>
    </row>
    <row r="174" spans="2:65" s="12" customFormat="1" x14ac:dyDescent="0.3">
      <c r="B174" s="194"/>
      <c r="D174" s="182" t="s">
        <v>197</v>
      </c>
      <c r="E174" s="195" t="s">
        <v>3</v>
      </c>
      <c r="F174" s="196" t="s">
        <v>204</v>
      </c>
      <c r="H174" s="197">
        <v>335.04</v>
      </c>
      <c r="I174" s="198"/>
      <c r="L174" s="194"/>
      <c r="M174" s="199"/>
      <c r="N174" s="200"/>
      <c r="O174" s="200"/>
      <c r="P174" s="200"/>
      <c r="Q174" s="200"/>
      <c r="R174" s="200"/>
      <c r="S174" s="200"/>
      <c r="T174" s="201"/>
      <c r="AT174" s="202" t="s">
        <v>197</v>
      </c>
      <c r="AU174" s="202" t="s">
        <v>130</v>
      </c>
      <c r="AV174" s="12" t="s">
        <v>143</v>
      </c>
      <c r="AW174" s="12" t="s">
        <v>40</v>
      </c>
      <c r="AX174" s="12" t="s">
        <v>23</v>
      </c>
      <c r="AY174" s="202" t="s">
        <v>121</v>
      </c>
    </row>
    <row r="175" spans="2:65" s="1" customFormat="1" ht="22.5" customHeight="1" x14ac:dyDescent="0.3">
      <c r="B175" s="164"/>
      <c r="C175" s="165" t="s">
        <v>253</v>
      </c>
      <c r="D175" s="165" t="s">
        <v>124</v>
      </c>
      <c r="E175" s="166" t="s">
        <v>254</v>
      </c>
      <c r="F175" s="167" t="s">
        <v>255</v>
      </c>
      <c r="G175" s="168" t="s">
        <v>242</v>
      </c>
      <c r="H175" s="169">
        <v>135</v>
      </c>
      <c r="I175" s="170">
        <v>0</v>
      </c>
      <c r="J175" s="171">
        <f>ROUND(I175*H175,2)</f>
        <v>0</v>
      </c>
      <c r="K175" s="167" t="s">
        <v>128</v>
      </c>
      <c r="L175" s="35"/>
      <c r="M175" s="172" t="s">
        <v>3</v>
      </c>
      <c r="N175" s="173" t="s">
        <v>48</v>
      </c>
      <c r="O175" s="36"/>
      <c r="P175" s="174">
        <f>O175*H175</f>
        <v>0</v>
      </c>
      <c r="Q175" s="174">
        <v>1.3999999999999999E-4</v>
      </c>
      <c r="R175" s="174">
        <f>Q175*H175</f>
        <v>1.8899999999999997E-2</v>
      </c>
      <c r="S175" s="174">
        <v>0</v>
      </c>
      <c r="T175" s="175">
        <f>S175*H175</f>
        <v>0</v>
      </c>
      <c r="AR175" s="17" t="s">
        <v>143</v>
      </c>
      <c r="AT175" s="17" t="s">
        <v>124</v>
      </c>
      <c r="AU175" s="17" t="s">
        <v>130</v>
      </c>
      <c r="AY175" s="17" t="s">
        <v>121</v>
      </c>
      <c r="BE175" s="176">
        <f>IF(N175="základní",J175,0)</f>
        <v>0</v>
      </c>
      <c r="BF175" s="176">
        <f>IF(N175="snížená",J175,0)</f>
        <v>0</v>
      </c>
      <c r="BG175" s="176">
        <f>IF(N175="zákl. přenesená",J175,0)</f>
        <v>0</v>
      </c>
      <c r="BH175" s="176">
        <f>IF(N175="sníž. přenesená",J175,0)</f>
        <v>0</v>
      </c>
      <c r="BI175" s="176">
        <f>IF(N175="nulová",J175,0)</f>
        <v>0</v>
      </c>
      <c r="BJ175" s="17" t="s">
        <v>130</v>
      </c>
      <c r="BK175" s="176">
        <f>ROUND(I175*H175,2)</f>
        <v>0</v>
      </c>
      <c r="BL175" s="17" t="s">
        <v>143</v>
      </c>
      <c r="BM175" s="17" t="s">
        <v>256</v>
      </c>
    </row>
    <row r="176" spans="2:65" s="11" customFormat="1" x14ac:dyDescent="0.3">
      <c r="B176" s="181"/>
      <c r="D176" s="191" t="s">
        <v>197</v>
      </c>
      <c r="E176" s="190" t="s">
        <v>3</v>
      </c>
      <c r="F176" s="192" t="s">
        <v>257</v>
      </c>
      <c r="H176" s="193">
        <v>67.5</v>
      </c>
      <c r="I176" s="186"/>
      <c r="L176" s="181"/>
      <c r="M176" s="187"/>
      <c r="N176" s="188"/>
      <c r="O176" s="188"/>
      <c r="P176" s="188"/>
      <c r="Q176" s="188"/>
      <c r="R176" s="188"/>
      <c r="S176" s="188"/>
      <c r="T176" s="189"/>
      <c r="AT176" s="190" t="s">
        <v>197</v>
      </c>
      <c r="AU176" s="190" t="s">
        <v>130</v>
      </c>
      <c r="AV176" s="11" t="s">
        <v>130</v>
      </c>
      <c r="AW176" s="11" t="s">
        <v>40</v>
      </c>
      <c r="AX176" s="11" t="s">
        <v>76</v>
      </c>
      <c r="AY176" s="190" t="s">
        <v>121</v>
      </c>
    </row>
    <row r="177" spans="2:65" s="11" customFormat="1" x14ac:dyDescent="0.3">
      <c r="B177" s="181"/>
      <c r="D177" s="191" t="s">
        <v>197</v>
      </c>
      <c r="E177" s="190" t="s">
        <v>3</v>
      </c>
      <c r="F177" s="192" t="s">
        <v>258</v>
      </c>
      <c r="H177" s="193">
        <v>67.5</v>
      </c>
      <c r="I177" s="186"/>
      <c r="L177" s="181"/>
      <c r="M177" s="187"/>
      <c r="N177" s="188"/>
      <c r="O177" s="188"/>
      <c r="P177" s="188"/>
      <c r="Q177" s="188"/>
      <c r="R177" s="188"/>
      <c r="S177" s="188"/>
      <c r="T177" s="189"/>
      <c r="AT177" s="190" t="s">
        <v>197</v>
      </c>
      <c r="AU177" s="190" t="s">
        <v>130</v>
      </c>
      <c r="AV177" s="11" t="s">
        <v>130</v>
      </c>
      <c r="AW177" s="11" t="s">
        <v>40</v>
      </c>
      <c r="AX177" s="11" t="s">
        <v>76</v>
      </c>
      <c r="AY177" s="190" t="s">
        <v>121</v>
      </c>
    </row>
    <row r="178" spans="2:65" s="12" customFormat="1" x14ac:dyDescent="0.3">
      <c r="B178" s="194"/>
      <c r="D178" s="182" t="s">
        <v>197</v>
      </c>
      <c r="E178" s="195" t="s">
        <v>3</v>
      </c>
      <c r="F178" s="196" t="s">
        <v>204</v>
      </c>
      <c r="H178" s="197">
        <v>135</v>
      </c>
      <c r="I178" s="198"/>
      <c r="L178" s="194"/>
      <c r="M178" s="199"/>
      <c r="N178" s="200"/>
      <c r="O178" s="200"/>
      <c r="P178" s="200"/>
      <c r="Q178" s="200"/>
      <c r="R178" s="200"/>
      <c r="S178" s="200"/>
      <c r="T178" s="201"/>
      <c r="AT178" s="202" t="s">
        <v>197</v>
      </c>
      <c r="AU178" s="202" t="s">
        <v>130</v>
      </c>
      <c r="AV178" s="12" t="s">
        <v>143</v>
      </c>
      <c r="AW178" s="12" t="s">
        <v>40</v>
      </c>
      <c r="AX178" s="12" t="s">
        <v>23</v>
      </c>
      <c r="AY178" s="202" t="s">
        <v>121</v>
      </c>
    </row>
    <row r="179" spans="2:65" s="1" customFormat="1" ht="22.5" customHeight="1" x14ac:dyDescent="0.3">
      <c r="B179" s="164"/>
      <c r="C179" s="165" t="s">
        <v>259</v>
      </c>
      <c r="D179" s="165" t="s">
        <v>124</v>
      </c>
      <c r="E179" s="166" t="s">
        <v>260</v>
      </c>
      <c r="F179" s="167" t="s">
        <v>261</v>
      </c>
      <c r="G179" s="168" t="s">
        <v>242</v>
      </c>
      <c r="H179" s="169">
        <v>91.8</v>
      </c>
      <c r="I179" s="170">
        <v>0</v>
      </c>
      <c r="J179" s="171">
        <f>ROUND(I179*H179,2)</f>
        <v>0</v>
      </c>
      <c r="K179" s="167" t="s">
        <v>128</v>
      </c>
      <c r="L179" s="35"/>
      <c r="M179" s="172" t="s">
        <v>3</v>
      </c>
      <c r="N179" s="173" t="s">
        <v>48</v>
      </c>
      <c r="O179" s="36"/>
      <c r="P179" s="174">
        <f>O179*H179</f>
        <v>0</v>
      </c>
      <c r="Q179" s="174">
        <v>2.0000000000000001E-4</v>
      </c>
      <c r="R179" s="174">
        <f>Q179*H179</f>
        <v>1.8360000000000001E-2</v>
      </c>
      <c r="S179" s="174">
        <v>0</v>
      </c>
      <c r="T179" s="175">
        <f>S179*H179</f>
        <v>0</v>
      </c>
      <c r="AR179" s="17" t="s">
        <v>143</v>
      </c>
      <c r="AT179" s="17" t="s">
        <v>124</v>
      </c>
      <c r="AU179" s="17" t="s">
        <v>130</v>
      </c>
      <c r="AY179" s="17" t="s">
        <v>121</v>
      </c>
      <c r="BE179" s="176">
        <f>IF(N179="základní",J179,0)</f>
        <v>0</v>
      </c>
      <c r="BF179" s="176">
        <f>IF(N179="snížená",J179,0)</f>
        <v>0</v>
      </c>
      <c r="BG179" s="176">
        <f>IF(N179="zákl. přenesená",J179,0)</f>
        <v>0</v>
      </c>
      <c r="BH179" s="176">
        <f>IF(N179="sníž. přenesená",J179,0)</f>
        <v>0</v>
      </c>
      <c r="BI179" s="176">
        <f>IF(N179="nulová",J179,0)</f>
        <v>0</v>
      </c>
      <c r="BJ179" s="17" t="s">
        <v>130</v>
      </c>
      <c r="BK179" s="176">
        <f>ROUND(I179*H179,2)</f>
        <v>0</v>
      </c>
      <c r="BL179" s="17" t="s">
        <v>143</v>
      </c>
      <c r="BM179" s="17" t="s">
        <v>262</v>
      </c>
    </row>
    <row r="180" spans="2:65" s="11" customFormat="1" x14ac:dyDescent="0.3">
      <c r="B180" s="181"/>
      <c r="D180" s="191" t="s">
        <v>197</v>
      </c>
      <c r="E180" s="190" t="s">
        <v>3</v>
      </c>
      <c r="F180" s="192" t="s">
        <v>263</v>
      </c>
      <c r="H180" s="193">
        <v>45.9</v>
      </c>
      <c r="I180" s="186"/>
      <c r="L180" s="181"/>
      <c r="M180" s="187"/>
      <c r="N180" s="188"/>
      <c r="O180" s="188"/>
      <c r="P180" s="188"/>
      <c r="Q180" s="188"/>
      <c r="R180" s="188"/>
      <c r="S180" s="188"/>
      <c r="T180" s="189"/>
      <c r="AT180" s="190" t="s">
        <v>197</v>
      </c>
      <c r="AU180" s="190" t="s">
        <v>130</v>
      </c>
      <c r="AV180" s="11" t="s">
        <v>130</v>
      </c>
      <c r="AW180" s="11" t="s">
        <v>40</v>
      </c>
      <c r="AX180" s="11" t="s">
        <v>76</v>
      </c>
      <c r="AY180" s="190" t="s">
        <v>121</v>
      </c>
    </row>
    <row r="181" spans="2:65" s="11" customFormat="1" x14ac:dyDescent="0.3">
      <c r="B181" s="181"/>
      <c r="D181" s="191" t="s">
        <v>197</v>
      </c>
      <c r="E181" s="190" t="s">
        <v>3</v>
      </c>
      <c r="F181" s="192" t="s">
        <v>264</v>
      </c>
      <c r="H181" s="193">
        <v>45.9</v>
      </c>
      <c r="I181" s="186"/>
      <c r="L181" s="181"/>
      <c r="M181" s="187"/>
      <c r="N181" s="188"/>
      <c r="O181" s="188"/>
      <c r="P181" s="188"/>
      <c r="Q181" s="188"/>
      <c r="R181" s="188"/>
      <c r="S181" s="188"/>
      <c r="T181" s="189"/>
      <c r="AT181" s="190" t="s">
        <v>197</v>
      </c>
      <c r="AU181" s="190" t="s">
        <v>130</v>
      </c>
      <c r="AV181" s="11" t="s">
        <v>130</v>
      </c>
      <c r="AW181" s="11" t="s">
        <v>40</v>
      </c>
      <c r="AX181" s="11" t="s">
        <v>76</v>
      </c>
      <c r="AY181" s="190" t="s">
        <v>121</v>
      </c>
    </row>
    <row r="182" spans="2:65" s="12" customFormat="1" x14ac:dyDescent="0.3">
      <c r="B182" s="194"/>
      <c r="D182" s="182" t="s">
        <v>197</v>
      </c>
      <c r="E182" s="195" t="s">
        <v>3</v>
      </c>
      <c r="F182" s="196" t="s">
        <v>204</v>
      </c>
      <c r="H182" s="197">
        <v>91.8</v>
      </c>
      <c r="I182" s="198"/>
      <c r="L182" s="194"/>
      <c r="M182" s="199"/>
      <c r="N182" s="200"/>
      <c r="O182" s="200"/>
      <c r="P182" s="200"/>
      <c r="Q182" s="200"/>
      <c r="R182" s="200"/>
      <c r="S182" s="200"/>
      <c r="T182" s="201"/>
      <c r="AT182" s="202" t="s">
        <v>197</v>
      </c>
      <c r="AU182" s="202" t="s">
        <v>130</v>
      </c>
      <c r="AV182" s="12" t="s">
        <v>143</v>
      </c>
      <c r="AW182" s="12" t="s">
        <v>40</v>
      </c>
      <c r="AX182" s="12" t="s">
        <v>23</v>
      </c>
      <c r="AY182" s="202" t="s">
        <v>121</v>
      </c>
    </row>
    <row r="183" spans="2:65" s="1" customFormat="1" ht="22.5" customHeight="1" x14ac:dyDescent="0.3">
      <c r="B183" s="164"/>
      <c r="C183" s="165" t="s">
        <v>265</v>
      </c>
      <c r="D183" s="165" t="s">
        <v>124</v>
      </c>
      <c r="E183" s="166" t="s">
        <v>266</v>
      </c>
      <c r="F183" s="167" t="s">
        <v>267</v>
      </c>
      <c r="G183" s="168" t="s">
        <v>268</v>
      </c>
      <c r="H183" s="169">
        <v>2.3919999999999999</v>
      </c>
      <c r="I183" s="170">
        <v>0</v>
      </c>
      <c r="J183" s="171">
        <f>ROUND(I183*H183,2)</f>
        <v>0</v>
      </c>
      <c r="K183" s="167" t="s">
        <v>128</v>
      </c>
      <c r="L183" s="35"/>
      <c r="M183" s="172" t="s">
        <v>3</v>
      </c>
      <c r="N183" s="173" t="s">
        <v>48</v>
      </c>
      <c r="O183" s="36"/>
      <c r="P183" s="174">
        <f>O183*H183</f>
        <v>0</v>
      </c>
      <c r="Q183" s="174">
        <v>2.2563499999999999</v>
      </c>
      <c r="R183" s="174">
        <f>Q183*H183</f>
        <v>5.3971891999999997</v>
      </c>
      <c r="S183" s="174">
        <v>0</v>
      </c>
      <c r="T183" s="175">
        <f>S183*H183</f>
        <v>0</v>
      </c>
      <c r="AR183" s="17" t="s">
        <v>143</v>
      </c>
      <c r="AT183" s="17" t="s">
        <v>124</v>
      </c>
      <c r="AU183" s="17" t="s">
        <v>130</v>
      </c>
      <c r="AY183" s="17" t="s">
        <v>121</v>
      </c>
      <c r="BE183" s="176">
        <f>IF(N183="základní",J183,0)</f>
        <v>0</v>
      </c>
      <c r="BF183" s="176">
        <f>IF(N183="snížená",J183,0)</f>
        <v>0</v>
      </c>
      <c r="BG183" s="176">
        <f>IF(N183="zákl. přenesená",J183,0)</f>
        <v>0</v>
      </c>
      <c r="BH183" s="176">
        <f>IF(N183="sníž. přenesená",J183,0)</f>
        <v>0</v>
      </c>
      <c r="BI183" s="176">
        <f>IF(N183="nulová",J183,0)</f>
        <v>0</v>
      </c>
      <c r="BJ183" s="17" t="s">
        <v>130</v>
      </c>
      <c r="BK183" s="176">
        <f>ROUND(I183*H183,2)</f>
        <v>0</v>
      </c>
      <c r="BL183" s="17" t="s">
        <v>143</v>
      </c>
      <c r="BM183" s="17" t="s">
        <v>269</v>
      </c>
    </row>
    <row r="184" spans="2:65" s="1" customFormat="1" ht="27" x14ac:dyDescent="0.3">
      <c r="B184" s="35"/>
      <c r="D184" s="191" t="s">
        <v>213</v>
      </c>
      <c r="F184" s="203" t="s">
        <v>270</v>
      </c>
      <c r="I184" s="204"/>
      <c r="L184" s="35"/>
      <c r="M184" s="64"/>
      <c r="N184" s="36"/>
      <c r="O184" s="36"/>
      <c r="P184" s="36"/>
      <c r="Q184" s="36"/>
      <c r="R184" s="36"/>
      <c r="S184" s="36"/>
      <c r="T184" s="65"/>
      <c r="AT184" s="17" t="s">
        <v>213</v>
      </c>
      <c r="AU184" s="17" t="s">
        <v>130</v>
      </c>
    </row>
    <row r="185" spans="2:65" s="11" customFormat="1" x14ac:dyDescent="0.3">
      <c r="B185" s="181"/>
      <c r="D185" s="191" t="s">
        <v>197</v>
      </c>
      <c r="E185" s="190" t="s">
        <v>3</v>
      </c>
      <c r="F185" s="192" t="s">
        <v>271</v>
      </c>
      <c r="H185" s="193">
        <v>1.196</v>
      </c>
      <c r="I185" s="186"/>
      <c r="L185" s="181"/>
      <c r="M185" s="187"/>
      <c r="N185" s="188"/>
      <c r="O185" s="188"/>
      <c r="P185" s="188"/>
      <c r="Q185" s="188"/>
      <c r="R185" s="188"/>
      <c r="S185" s="188"/>
      <c r="T185" s="189"/>
      <c r="AT185" s="190" t="s">
        <v>197</v>
      </c>
      <c r="AU185" s="190" t="s">
        <v>130</v>
      </c>
      <c r="AV185" s="11" t="s">
        <v>130</v>
      </c>
      <c r="AW185" s="11" t="s">
        <v>40</v>
      </c>
      <c r="AX185" s="11" t="s">
        <v>76</v>
      </c>
      <c r="AY185" s="190" t="s">
        <v>121</v>
      </c>
    </row>
    <row r="186" spans="2:65" s="11" customFormat="1" x14ac:dyDescent="0.3">
      <c r="B186" s="181"/>
      <c r="D186" s="191" t="s">
        <v>197</v>
      </c>
      <c r="E186" s="190" t="s">
        <v>3</v>
      </c>
      <c r="F186" s="192" t="s">
        <v>272</v>
      </c>
      <c r="H186" s="193">
        <v>1.196</v>
      </c>
      <c r="I186" s="186"/>
      <c r="L186" s="181"/>
      <c r="M186" s="187"/>
      <c r="N186" s="188"/>
      <c r="O186" s="188"/>
      <c r="P186" s="188"/>
      <c r="Q186" s="188"/>
      <c r="R186" s="188"/>
      <c r="S186" s="188"/>
      <c r="T186" s="189"/>
      <c r="AT186" s="190" t="s">
        <v>197</v>
      </c>
      <c r="AU186" s="190" t="s">
        <v>130</v>
      </c>
      <c r="AV186" s="11" t="s">
        <v>130</v>
      </c>
      <c r="AW186" s="11" t="s">
        <v>40</v>
      </c>
      <c r="AX186" s="11" t="s">
        <v>76</v>
      </c>
      <c r="AY186" s="190" t="s">
        <v>121</v>
      </c>
    </row>
    <row r="187" spans="2:65" s="12" customFormat="1" x14ac:dyDescent="0.3">
      <c r="B187" s="194"/>
      <c r="D187" s="182" t="s">
        <v>197</v>
      </c>
      <c r="E187" s="195" t="s">
        <v>3</v>
      </c>
      <c r="F187" s="196" t="s">
        <v>204</v>
      </c>
      <c r="H187" s="197">
        <v>2.3919999999999999</v>
      </c>
      <c r="I187" s="198"/>
      <c r="L187" s="194"/>
      <c r="M187" s="199"/>
      <c r="N187" s="200"/>
      <c r="O187" s="200"/>
      <c r="P187" s="200"/>
      <c r="Q187" s="200"/>
      <c r="R187" s="200"/>
      <c r="S187" s="200"/>
      <c r="T187" s="201"/>
      <c r="AT187" s="202" t="s">
        <v>197</v>
      </c>
      <c r="AU187" s="202" t="s">
        <v>130</v>
      </c>
      <c r="AV187" s="12" t="s">
        <v>143</v>
      </c>
      <c r="AW187" s="12" t="s">
        <v>40</v>
      </c>
      <c r="AX187" s="12" t="s">
        <v>23</v>
      </c>
      <c r="AY187" s="202" t="s">
        <v>121</v>
      </c>
    </row>
    <row r="188" spans="2:65" s="1" customFormat="1" ht="22.5" customHeight="1" x14ac:dyDescent="0.3">
      <c r="B188" s="164"/>
      <c r="C188" s="165" t="s">
        <v>273</v>
      </c>
      <c r="D188" s="165" t="s">
        <v>124</v>
      </c>
      <c r="E188" s="166" t="s">
        <v>274</v>
      </c>
      <c r="F188" s="167" t="s">
        <v>275</v>
      </c>
      <c r="G188" s="168" t="s">
        <v>211</v>
      </c>
      <c r="H188" s="169">
        <v>13.44</v>
      </c>
      <c r="I188" s="170">
        <v>0</v>
      </c>
      <c r="J188" s="171">
        <f>ROUND(I188*H188,2)</f>
        <v>0</v>
      </c>
      <c r="K188" s="167" t="s">
        <v>128</v>
      </c>
      <c r="L188" s="35"/>
      <c r="M188" s="172" t="s">
        <v>3</v>
      </c>
      <c r="N188" s="173" t="s">
        <v>48</v>
      </c>
      <c r="O188" s="36"/>
      <c r="P188" s="174">
        <f>O188*H188</f>
        <v>0</v>
      </c>
      <c r="Q188" s="174">
        <v>1.4499999999999999E-3</v>
      </c>
      <c r="R188" s="174">
        <f>Q188*H188</f>
        <v>1.9487999999999998E-2</v>
      </c>
      <c r="S188" s="174">
        <v>0</v>
      </c>
      <c r="T188" s="175">
        <f>S188*H188</f>
        <v>0</v>
      </c>
      <c r="AR188" s="17" t="s">
        <v>143</v>
      </c>
      <c r="AT188" s="17" t="s">
        <v>124</v>
      </c>
      <c r="AU188" s="17" t="s">
        <v>130</v>
      </c>
      <c r="AY188" s="17" t="s">
        <v>121</v>
      </c>
      <c r="BE188" s="176">
        <f>IF(N188="základní",J188,0)</f>
        <v>0</v>
      </c>
      <c r="BF188" s="176">
        <f>IF(N188="snížená",J188,0)</f>
        <v>0</v>
      </c>
      <c r="BG188" s="176">
        <f>IF(N188="zákl. přenesená",J188,0)</f>
        <v>0</v>
      </c>
      <c r="BH188" s="176">
        <f>IF(N188="sníž. přenesená",J188,0)</f>
        <v>0</v>
      </c>
      <c r="BI188" s="176">
        <f>IF(N188="nulová",J188,0)</f>
        <v>0</v>
      </c>
      <c r="BJ188" s="17" t="s">
        <v>130</v>
      </c>
      <c r="BK188" s="176">
        <f>ROUND(I188*H188,2)</f>
        <v>0</v>
      </c>
      <c r="BL188" s="17" t="s">
        <v>143</v>
      </c>
      <c r="BM188" s="17" t="s">
        <v>276</v>
      </c>
    </row>
    <row r="189" spans="2:65" s="11" customFormat="1" x14ac:dyDescent="0.3">
      <c r="B189" s="181"/>
      <c r="D189" s="191" t="s">
        <v>197</v>
      </c>
      <c r="E189" s="190" t="s">
        <v>3</v>
      </c>
      <c r="F189" s="192" t="s">
        <v>277</v>
      </c>
      <c r="H189" s="193">
        <v>6.72</v>
      </c>
      <c r="I189" s="186"/>
      <c r="L189" s="181"/>
      <c r="M189" s="187"/>
      <c r="N189" s="188"/>
      <c r="O189" s="188"/>
      <c r="P189" s="188"/>
      <c r="Q189" s="188"/>
      <c r="R189" s="188"/>
      <c r="S189" s="188"/>
      <c r="T189" s="189"/>
      <c r="AT189" s="190" t="s">
        <v>197</v>
      </c>
      <c r="AU189" s="190" t="s">
        <v>130</v>
      </c>
      <c r="AV189" s="11" t="s">
        <v>130</v>
      </c>
      <c r="AW189" s="11" t="s">
        <v>40</v>
      </c>
      <c r="AX189" s="11" t="s">
        <v>76</v>
      </c>
      <c r="AY189" s="190" t="s">
        <v>121</v>
      </c>
    </row>
    <row r="190" spans="2:65" s="11" customFormat="1" x14ac:dyDescent="0.3">
      <c r="B190" s="181"/>
      <c r="D190" s="191" t="s">
        <v>197</v>
      </c>
      <c r="E190" s="190" t="s">
        <v>3</v>
      </c>
      <c r="F190" s="192" t="s">
        <v>278</v>
      </c>
      <c r="H190" s="193">
        <v>6.72</v>
      </c>
      <c r="I190" s="186"/>
      <c r="L190" s="181"/>
      <c r="M190" s="187"/>
      <c r="N190" s="188"/>
      <c r="O190" s="188"/>
      <c r="P190" s="188"/>
      <c r="Q190" s="188"/>
      <c r="R190" s="188"/>
      <c r="S190" s="188"/>
      <c r="T190" s="189"/>
      <c r="AT190" s="190" t="s">
        <v>197</v>
      </c>
      <c r="AU190" s="190" t="s">
        <v>130</v>
      </c>
      <c r="AV190" s="11" t="s">
        <v>130</v>
      </c>
      <c r="AW190" s="11" t="s">
        <v>40</v>
      </c>
      <c r="AX190" s="11" t="s">
        <v>76</v>
      </c>
      <c r="AY190" s="190" t="s">
        <v>121</v>
      </c>
    </row>
    <row r="191" spans="2:65" s="12" customFormat="1" x14ac:dyDescent="0.3">
      <c r="B191" s="194"/>
      <c r="D191" s="182" t="s">
        <v>197</v>
      </c>
      <c r="E191" s="195" t="s">
        <v>3</v>
      </c>
      <c r="F191" s="196" t="s">
        <v>204</v>
      </c>
      <c r="H191" s="197">
        <v>13.44</v>
      </c>
      <c r="I191" s="198"/>
      <c r="L191" s="194"/>
      <c r="M191" s="199"/>
      <c r="N191" s="200"/>
      <c r="O191" s="200"/>
      <c r="P191" s="200"/>
      <c r="Q191" s="200"/>
      <c r="R191" s="200"/>
      <c r="S191" s="200"/>
      <c r="T191" s="201"/>
      <c r="AT191" s="202" t="s">
        <v>197</v>
      </c>
      <c r="AU191" s="202" t="s">
        <v>130</v>
      </c>
      <c r="AV191" s="12" t="s">
        <v>143</v>
      </c>
      <c r="AW191" s="12" t="s">
        <v>40</v>
      </c>
      <c r="AX191" s="12" t="s">
        <v>23</v>
      </c>
      <c r="AY191" s="202" t="s">
        <v>121</v>
      </c>
    </row>
    <row r="192" spans="2:65" s="1" customFormat="1" ht="22.5" customHeight="1" x14ac:dyDescent="0.3">
      <c r="B192" s="164"/>
      <c r="C192" s="165" t="s">
        <v>279</v>
      </c>
      <c r="D192" s="165" t="s">
        <v>124</v>
      </c>
      <c r="E192" s="166" t="s">
        <v>280</v>
      </c>
      <c r="F192" s="167" t="s">
        <v>281</v>
      </c>
      <c r="G192" s="168" t="s">
        <v>211</v>
      </c>
      <c r="H192" s="169">
        <v>13.44</v>
      </c>
      <c r="I192" s="170">
        <v>0</v>
      </c>
      <c r="J192" s="171">
        <f>ROUND(I192*H192,2)</f>
        <v>0</v>
      </c>
      <c r="K192" s="167" t="s">
        <v>128</v>
      </c>
      <c r="L192" s="35"/>
      <c r="M192" s="172" t="s">
        <v>3</v>
      </c>
      <c r="N192" s="173" t="s">
        <v>48</v>
      </c>
      <c r="O192" s="36"/>
      <c r="P192" s="174">
        <f>O192*H192</f>
        <v>0</v>
      </c>
      <c r="Q192" s="174">
        <v>0</v>
      </c>
      <c r="R192" s="174">
        <f>Q192*H192</f>
        <v>0</v>
      </c>
      <c r="S192" s="174">
        <v>0</v>
      </c>
      <c r="T192" s="175">
        <f>S192*H192</f>
        <v>0</v>
      </c>
      <c r="AR192" s="17" t="s">
        <v>143</v>
      </c>
      <c r="AT192" s="17" t="s">
        <v>124</v>
      </c>
      <c r="AU192" s="17" t="s">
        <v>130</v>
      </c>
      <c r="AY192" s="17" t="s">
        <v>121</v>
      </c>
      <c r="BE192" s="176">
        <f>IF(N192="základní",J192,0)</f>
        <v>0</v>
      </c>
      <c r="BF192" s="176">
        <f>IF(N192="snížená",J192,0)</f>
        <v>0</v>
      </c>
      <c r="BG192" s="176">
        <f>IF(N192="zákl. přenesená",J192,0)</f>
        <v>0</v>
      </c>
      <c r="BH192" s="176">
        <f>IF(N192="sníž. přenesená",J192,0)</f>
        <v>0</v>
      </c>
      <c r="BI192" s="176">
        <f>IF(N192="nulová",J192,0)</f>
        <v>0</v>
      </c>
      <c r="BJ192" s="17" t="s">
        <v>130</v>
      </c>
      <c r="BK192" s="176">
        <f>ROUND(I192*H192,2)</f>
        <v>0</v>
      </c>
      <c r="BL192" s="17" t="s">
        <v>143</v>
      </c>
      <c r="BM192" s="17" t="s">
        <v>282</v>
      </c>
    </row>
    <row r="193" spans="2:65" s="10" customFormat="1" ht="29.85" customHeight="1" x14ac:dyDescent="0.3">
      <c r="B193" s="150"/>
      <c r="D193" s="161" t="s">
        <v>75</v>
      </c>
      <c r="E193" s="162" t="s">
        <v>143</v>
      </c>
      <c r="F193" s="162" t="s">
        <v>283</v>
      </c>
      <c r="I193" s="153"/>
      <c r="J193" s="163">
        <f>BK193</f>
        <v>0</v>
      </c>
      <c r="L193" s="150"/>
      <c r="M193" s="155"/>
      <c r="N193" s="156"/>
      <c r="O193" s="156"/>
      <c r="P193" s="157">
        <f>SUM(P194:P195)</f>
        <v>0</v>
      </c>
      <c r="Q193" s="156"/>
      <c r="R193" s="157">
        <f>SUM(R194:R195)</f>
        <v>1.7729999999999999</v>
      </c>
      <c r="S193" s="156"/>
      <c r="T193" s="158">
        <f>SUM(T194:T195)</f>
        <v>0</v>
      </c>
      <c r="AR193" s="151" t="s">
        <v>23</v>
      </c>
      <c r="AT193" s="159" t="s">
        <v>75</v>
      </c>
      <c r="AU193" s="159" t="s">
        <v>23</v>
      </c>
      <c r="AY193" s="151" t="s">
        <v>121</v>
      </c>
      <c r="BK193" s="160">
        <f>SUM(BK194:BK195)</f>
        <v>0</v>
      </c>
    </row>
    <row r="194" spans="2:65" s="1" customFormat="1" ht="31.5" customHeight="1" x14ac:dyDescent="0.3">
      <c r="B194" s="164"/>
      <c r="C194" s="165" t="s">
        <v>284</v>
      </c>
      <c r="D194" s="165" t="s">
        <v>124</v>
      </c>
      <c r="E194" s="166" t="s">
        <v>285</v>
      </c>
      <c r="F194" s="167" t="s">
        <v>286</v>
      </c>
      <c r="G194" s="168" t="s">
        <v>195</v>
      </c>
      <c r="H194" s="169">
        <v>90</v>
      </c>
      <c r="I194" s="170">
        <v>0</v>
      </c>
      <c r="J194" s="171">
        <f>ROUND(I194*H194,2)</f>
        <v>0</v>
      </c>
      <c r="K194" s="167" t="s">
        <v>128</v>
      </c>
      <c r="L194" s="35"/>
      <c r="M194" s="172" t="s">
        <v>3</v>
      </c>
      <c r="N194" s="173" t="s">
        <v>48</v>
      </c>
      <c r="O194" s="36"/>
      <c r="P194" s="174">
        <f>O194*H194</f>
        <v>0</v>
      </c>
      <c r="Q194" s="174">
        <v>1.9699999999999999E-2</v>
      </c>
      <c r="R194" s="174">
        <f>Q194*H194</f>
        <v>1.7729999999999999</v>
      </c>
      <c r="S194" s="174">
        <v>0</v>
      </c>
      <c r="T194" s="175">
        <f>S194*H194</f>
        <v>0</v>
      </c>
      <c r="AR194" s="17" t="s">
        <v>143</v>
      </c>
      <c r="AT194" s="17" t="s">
        <v>124</v>
      </c>
      <c r="AU194" s="17" t="s">
        <v>130</v>
      </c>
      <c r="AY194" s="17" t="s">
        <v>121</v>
      </c>
      <c r="BE194" s="176">
        <f>IF(N194="základní",J194,0)</f>
        <v>0</v>
      </c>
      <c r="BF194" s="176">
        <f>IF(N194="snížená",J194,0)</f>
        <v>0</v>
      </c>
      <c r="BG194" s="176">
        <f>IF(N194="zákl. přenesená",J194,0)</f>
        <v>0</v>
      </c>
      <c r="BH194" s="176">
        <f>IF(N194="sníž. přenesená",J194,0)</f>
        <v>0</v>
      </c>
      <c r="BI194" s="176">
        <f>IF(N194="nulová",J194,0)</f>
        <v>0</v>
      </c>
      <c r="BJ194" s="17" t="s">
        <v>130</v>
      </c>
      <c r="BK194" s="176">
        <f>ROUND(I194*H194,2)</f>
        <v>0</v>
      </c>
      <c r="BL194" s="17" t="s">
        <v>143</v>
      </c>
      <c r="BM194" s="17" t="s">
        <v>287</v>
      </c>
    </row>
    <row r="195" spans="2:65" s="11" customFormat="1" x14ac:dyDescent="0.3">
      <c r="B195" s="181"/>
      <c r="D195" s="191" t="s">
        <v>197</v>
      </c>
      <c r="E195" s="190" t="s">
        <v>3</v>
      </c>
      <c r="F195" s="192" t="s">
        <v>288</v>
      </c>
      <c r="H195" s="193">
        <v>90</v>
      </c>
      <c r="I195" s="186"/>
      <c r="L195" s="181"/>
      <c r="M195" s="187"/>
      <c r="N195" s="188"/>
      <c r="O195" s="188"/>
      <c r="P195" s="188"/>
      <c r="Q195" s="188"/>
      <c r="R195" s="188"/>
      <c r="S195" s="188"/>
      <c r="T195" s="189"/>
      <c r="AT195" s="190" t="s">
        <v>197</v>
      </c>
      <c r="AU195" s="190" t="s">
        <v>130</v>
      </c>
      <c r="AV195" s="11" t="s">
        <v>130</v>
      </c>
      <c r="AW195" s="11" t="s">
        <v>40</v>
      </c>
      <c r="AX195" s="11" t="s">
        <v>23</v>
      </c>
      <c r="AY195" s="190" t="s">
        <v>121</v>
      </c>
    </row>
    <row r="196" spans="2:65" s="10" customFormat="1" ht="29.85" customHeight="1" x14ac:dyDescent="0.3">
      <c r="B196" s="150"/>
      <c r="D196" s="161" t="s">
        <v>75</v>
      </c>
      <c r="E196" s="162" t="s">
        <v>152</v>
      </c>
      <c r="F196" s="162" t="s">
        <v>289</v>
      </c>
      <c r="I196" s="153"/>
      <c r="J196" s="163">
        <f>BK196</f>
        <v>0</v>
      </c>
      <c r="L196" s="150"/>
      <c r="M196" s="155"/>
      <c r="N196" s="156"/>
      <c r="O196" s="156"/>
      <c r="P196" s="157">
        <f>SUM(P197:P250)</f>
        <v>0</v>
      </c>
      <c r="Q196" s="156"/>
      <c r="R196" s="157">
        <f>SUM(R197:R250)</f>
        <v>77.979701219999995</v>
      </c>
      <c r="S196" s="156"/>
      <c r="T196" s="158">
        <f>SUM(T197:T250)</f>
        <v>0</v>
      </c>
      <c r="AR196" s="151" t="s">
        <v>23</v>
      </c>
      <c r="AT196" s="159" t="s">
        <v>75</v>
      </c>
      <c r="AU196" s="159" t="s">
        <v>23</v>
      </c>
      <c r="AY196" s="151" t="s">
        <v>121</v>
      </c>
      <c r="BK196" s="160">
        <f>SUM(BK197:BK250)</f>
        <v>0</v>
      </c>
    </row>
    <row r="197" spans="2:65" s="1" customFormat="1" ht="22.5" customHeight="1" x14ac:dyDescent="0.3">
      <c r="B197" s="164"/>
      <c r="C197" s="165" t="s">
        <v>290</v>
      </c>
      <c r="D197" s="165" t="s">
        <v>124</v>
      </c>
      <c r="E197" s="166" t="s">
        <v>291</v>
      </c>
      <c r="F197" s="167" t="s">
        <v>292</v>
      </c>
      <c r="G197" s="168" t="s">
        <v>211</v>
      </c>
      <c r="H197" s="169">
        <v>135.16</v>
      </c>
      <c r="I197" s="170">
        <v>0</v>
      </c>
      <c r="J197" s="171">
        <f>ROUND(I197*H197,2)</f>
        <v>0</v>
      </c>
      <c r="K197" s="167" t="s">
        <v>128</v>
      </c>
      <c r="L197" s="35"/>
      <c r="M197" s="172" t="s">
        <v>3</v>
      </c>
      <c r="N197" s="173" t="s">
        <v>48</v>
      </c>
      <c r="O197" s="36"/>
      <c r="P197" s="174">
        <f>O197*H197</f>
        <v>0</v>
      </c>
      <c r="Q197" s="174">
        <v>1.2E-4</v>
      </c>
      <c r="R197" s="174">
        <f>Q197*H197</f>
        <v>1.62192E-2</v>
      </c>
      <c r="S197" s="174">
        <v>0</v>
      </c>
      <c r="T197" s="175">
        <f>S197*H197</f>
        <v>0</v>
      </c>
      <c r="AR197" s="17" t="s">
        <v>143</v>
      </c>
      <c r="AT197" s="17" t="s">
        <v>124</v>
      </c>
      <c r="AU197" s="17" t="s">
        <v>130</v>
      </c>
      <c r="AY197" s="17" t="s">
        <v>121</v>
      </c>
      <c r="BE197" s="176">
        <f>IF(N197="základní",J197,0)</f>
        <v>0</v>
      </c>
      <c r="BF197" s="176">
        <f>IF(N197="snížená",J197,0)</f>
        <v>0</v>
      </c>
      <c r="BG197" s="176">
        <f>IF(N197="zákl. přenesená",J197,0)</f>
        <v>0</v>
      </c>
      <c r="BH197" s="176">
        <f>IF(N197="sníž. přenesená",J197,0)</f>
        <v>0</v>
      </c>
      <c r="BI197" s="176">
        <f>IF(N197="nulová",J197,0)</f>
        <v>0</v>
      </c>
      <c r="BJ197" s="17" t="s">
        <v>130</v>
      </c>
      <c r="BK197" s="176">
        <f>ROUND(I197*H197,2)</f>
        <v>0</v>
      </c>
      <c r="BL197" s="17" t="s">
        <v>143</v>
      </c>
      <c r="BM197" s="17" t="s">
        <v>293</v>
      </c>
    </row>
    <row r="198" spans="2:65" s="11" customFormat="1" x14ac:dyDescent="0.3">
      <c r="B198" s="181"/>
      <c r="D198" s="191" t="s">
        <v>197</v>
      </c>
      <c r="E198" s="190" t="s">
        <v>3</v>
      </c>
      <c r="F198" s="192" t="s">
        <v>294</v>
      </c>
      <c r="H198" s="193">
        <v>38.08</v>
      </c>
      <c r="I198" s="186"/>
      <c r="L198" s="181"/>
      <c r="M198" s="187"/>
      <c r="N198" s="188"/>
      <c r="O198" s="188"/>
      <c r="P198" s="188"/>
      <c r="Q198" s="188"/>
      <c r="R198" s="188"/>
      <c r="S198" s="188"/>
      <c r="T198" s="189"/>
      <c r="AT198" s="190" t="s">
        <v>197</v>
      </c>
      <c r="AU198" s="190" t="s">
        <v>130</v>
      </c>
      <c r="AV198" s="11" t="s">
        <v>130</v>
      </c>
      <c r="AW198" s="11" t="s">
        <v>40</v>
      </c>
      <c r="AX198" s="11" t="s">
        <v>76</v>
      </c>
      <c r="AY198" s="190" t="s">
        <v>121</v>
      </c>
    </row>
    <row r="199" spans="2:65" s="11" customFormat="1" x14ac:dyDescent="0.3">
      <c r="B199" s="181"/>
      <c r="D199" s="191" t="s">
        <v>197</v>
      </c>
      <c r="E199" s="190" t="s">
        <v>3</v>
      </c>
      <c r="F199" s="192" t="s">
        <v>295</v>
      </c>
      <c r="H199" s="193">
        <v>5.46</v>
      </c>
      <c r="I199" s="186"/>
      <c r="L199" s="181"/>
      <c r="M199" s="187"/>
      <c r="N199" s="188"/>
      <c r="O199" s="188"/>
      <c r="P199" s="188"/>
      <c r="Q199" s="188"/>
      <c r="R199" s="188"/>
      <c r="S199" s="188"/>
      <c r="T199" s="189"/>
      <c r="AT199" s="190" t="s">
        <v>197</v>
      </c>
      <c r="AU199" s="190" t="s">
        <v>130</v>
      </c>
      <c r="AV199" s="11" t="s">
        <v>130</v>
      </c>
      <c r="AW199" s="11" t="s">
        <v>40</v>
      </c>
      <c r="AX199" s="11" t="s">
        <v>76</v>
      </c>
      <c r="AY199" s="190" t="s">
        <v>121</v>
      </c>
    </row>
    <row r="200" spans="2:65" s="11" customFormat="1" x14ac:dyDescent="0.3">
      <c r="B200" s="181"/>
      <c r="D200" s="191" t="s">
        <v>197</v>
      </c>
      <c r="E200" s="190" t="s">
        <v>3</v>
      </c>
      <c r="F200" s="192" t="s">
        <v>296</v>
      </c>
      <c r="H200" s="193">
        <v>3.24</v>
      </c>
      <c r="I200" s="186"/>
      <c r="L200" s="181"/>
      <c r="M200" s="187"/>
      <c r="N200" s="188"/>
      <c r="O200" s="188"/>
      <c r="P200" s="188"/>
      <c r="Q200" s="188"/>
      <c r="R200" s="188"/>
      <c r="S200" s="188"/>
      <c r="T200" s="189"/>
      <c r="AT200" s="190" t="s">
        <v>197</v>
      </c>
      <c r="AU200" s="190" t="s">
        <v>130</v>
      </c>
      <c r="AV200" s="11" t="s">
        <v>130</v>
      </c>
      <c r="AW200" s="11" t="s">
        <v>40</v>
      </c>
      <c r="AX200" s="11" t="s">
        <v>76</v>
      </c>
      <c r="AY200" s="190" t="s">
        <v>121</v>
      </c>
    </row>
    <row r="201" spans="2:65" s="11" customFormat="1" x14ac:dyDescent="0.3">
      <c r="B201" s="181"/>
      <c r="D201" s="191" t="s">
        <v>197</v>
      </c>
      <c r="E201" s="190" t="s">
        <v>3</v>
      </c>
      <c r="F201" s="192" t="s">
        <v>297</v>
      </c>
      <c r="H201" s="193">
        <v>13.44</v>
      </c>
      <c r="I201" s="186"/>
      <c r="L201" s="181"/>
      <c r="M201" s="187"/>
      <c r="N201" s="188"/>
      <c r="O201" s="188"/>
      <c r="P201" s="188"/>
      <c r="Q201" s="188"/>
      <c r="R201" s="188"/>
      <c r="S201" s="188"/>
      <c r="T201" s="189"/>
      <c r="AT201" s="190" t="s">
        <v>197</v>
      </c>
      <c r="AU201" s="190" t="s">
        <v>130</v>
      </c>
      <c r="AV201" s="11" t="s">
        <v>130</v>
      </c>
      <c r="AW201" s="11" t="s">
        <v>40</v>
      </c>
      <c r="AX201" s="11" t="s">
        <v>76</v>
      </c>
      <c r="AY201" s="190" t="s">
        <v>121</v>
      </c>
    </row>
    <row r="202" spans="2:65" s="11" customFormat="1" x14ac:dyDescent="0.3">
      <c r="B202" s="181"/>
      <c r="D202" s="191" t="s">
        <v>197</v>
      </c>
      <c r="E202" s="190" t="s">
        <v>3</v>
      </c>
      <c r="F202" s="192" t="s">
        <v>298</v>
      </c>
      <c r="H202" s="193">
        <v>1.08</v>
      </c>
      <c r="I202" s="186"/>
      <c r="L202" s="181"/>
      <c r="M202" s="187"/>
      <c r="N202" s="188"/>
      <c r="O202" s="188"/>
      <c r="P202" s="188"/>
      <c r="Q202" s="188"/>
      <c r="R202" s="188"/>
      <c r="S202" s="188"/>
      <c r="T202" s="189"/>
      <c r="AT202" s="190" t="s">
        <v>197</v>
      </c>
      <c r="AU202" s="190" t="s">
        <v>130</v>
      </c>
      <c r="AV202" s="11" t="s">
        <v>130</v>
      </c>
      <c r="AW202" s="11" t="s">
        <v>40</v>
      </c>
      <c r="AX202" s="11" t="s">
        <v>76</v>
      </c>
      <c r="AY202" s="190" t="s">
        <v>121</v>
      </c>
    </row>
    <row r="203" spans="2:65" s="11" customFormat="1" x14ac:dyDescent="0.3">
      <c r="B203" s="181"/>
      <c r="D203" s="191" t="s">
        <v>197</v>
      </c>
      <c r="E203" s="190" t="s">
        <v>3</v>
      </c>
      <c r="F203" s="192" t="s">
        <v>299</v>
      </c>
      <c r="H203" s="193">
        <v>3.08</v>
      </c>
      <c r="I203" s="186"/>
      <c r="L203" s="181"/>
      <c r="M203" s="187"/>
      <c r="N203" s="188"/>
      <c r="O203" s="188"/>
      <c r="P203" s="188"/>
      <c r="Q203" s="188"/>
      <c r="R203" s="188"/>
      <c r="S203" s="188"/>
      <c r="T203" s="189"/>
      <c r="AT203" s="190" t="s">
        <v>197</v>
      </c>
      <c r="AU203" s="190" t="s">
        <v>130</v>
      </c>
      <c r="AV203" s="11" t="s">
        <v>130</v>
      </c>
      <c r="AW203" s="11" t="s">
        <v>40</v>
      </c>
      <c r="AX203" s="11" t="s">
        <v>76</v>
      </c>
      <c r="AY203" s="190" t="s">
        <v>121</v>
      </c>
    </row>
    <row r="204" spans="2:65" s="11" customFormat="1" x14ac:dyDescent="0.3">
      <c r="B204" s="181"/>
      <c r="D204" s="191" t="s">
        <v>197</v>
      </c>
      <c r="E204" s="190" t="s">
        <v>3</v>
      </c>
      <c r="F204" s="192" t="s">
        <v>300</v>
      </c>
      <c r="H204" s="193">
        <v>3.2</v>
      </c>
      <c r="I204" s="186"/>
      <c r="L204" s="181"/>
      <c r="M204" s="187"/>
      <c r="N204" s="188"/>
      <c r="O204" s="188"/>
      <c r="P204" s="188"/>
      <c r="Q204" s="188"/>
      <c r="R204" s="188"/>
      <c r="S204" s="188"/>
      <c r="T204" s="189"/>
      <c r="AT204" s="190" t="s">
        <v>197</v>
      </c>
      <c r="AU204" s="190" t="s">
        <v>130</v>
      </c>
      <c r="AV204" s="11" t="s">
        <v>130</v>
      </c>
      <c r="AW204" s="11" t="s">
        <v>40</v>
      </c>
      <c r="AX204" s="11" t="s">
        <v>76</v>
      </c>
      <c r="AY204" s="190" t="s">
        <v>121</v>
      </c>
    </row>
    <row r="205" spans="2:65" s="13" customFormat="1" x14ac:dyDescent="0.3">
      <c r="B205" s="205"/>
      <c r="D205" s="191" t="s">
        <v>197</v>
      </c>
      <c r="E205" s="206" t="s">
        <v>3</v>
      </c>
      <c r="F205" s="207" t="s">
        <v>233</v>
      </c>
      <c r="H205" s="208">
        <v>67.58</v>
      </c>
      <c r="I205" s="209"/>
      <c r="L205" s="205"/>
      <c r="M205" s="210"/>
      <c r="N205" s="211"/>
      <c r="O205" s="211"/>
      <c r="P205" s="211"/>
      <c r="Q205" s="211"/>
      <c r="R205" s="211"/>
      <c r="S205" s="211"/>
      <c r="T205" s="212"/>
      <c r="AT205" s="206" t="s">
        <v>197</v>
      </c>
      <c r="AU205" s="206" t="s">
        <v>130</v>
      </c>
      <c r="AV205" s="13" t="s">
        <v>137</v>
      </c>
      <c r="AW205" s="13" t="s">
        <v>40</v>
      </c>
      <c r="AX205" s="13" t="s">
        <v>76</v>
      </c>
      <c r="AY205" s="206" t="s">
        <v>121</v>
      </c>
    </row>
    <row r="206" spans="2:65" s="11" customFormat="1" x14ac:dyDescent="0.3">
      <c r="B206" s="181"/>
      <c r="D206" s="191" t="s">
        <v>197</v>
      </c>
      <c r="E206" s="190" t="s">
        <v>3</v>
      </c>
      <c r="F206" s="192" t="s">
        <v>294</v>
      </c>
      <c r="H206" s="193">
        <v>38.08</v>
      </c>
      <c r="I206" s="186"/>
      <c r="L206" s="181"/>
      <c r="M206" s="187"/>
      <c r="N206" s="188"/>
      <c r="O206" s="188"/>
      <c r="P206" s="188"/>
      <c r="Q206" s="188"/>
      <c r="R206" s="188"/>
      <c r="S206" s="188"/>
      <c r="T206" s="189"/>
      <c r="AT206" s="190" t="s">
        <v>197</v>
      </c>
      <c r="AU206" s="190" t="s">
        <v>130</v>
      </c>
      <c r="AV206" s="11" t="s">
        <v>130</v>
      </c>
      <c r="AW206" s="11" t="s">
        <v>40</v>
      </c>
      <c r="AX206" s="11" t="s">
        <v>76</v>
      </c>
      <c r="AY206" s="190" t="s">
        <v>121</v>
      </c>
    </row>
    <row r="207" spans="2:65" s="11" customFormat="1" x14ac:dyDescent="0.3">
      <c r="B207" s="181"/>
      <c r="D207" s="191" t="s">
        <v>197</v>
      </c>
      <c r="E207" s="190" t="s">
        <v>3</v>
      </c>
      <c r="F207" s="192" t="s">
        <v>295</v>
      </c>
      <c r="H207" s="193">
        <v>5.46</v>
      </c>
      <c r="I207" s="186"/>
      <c r="L207" s="181"/>
      <c r="M207" s="187"/>
      <c r="N207" s="188"/>
      <c r="O207" s="188"/>
      <c r="P207" s="188"/>
      <c r="Q207" s="188"/>
      <c r="R207" s="188"/>
      <c r="S207" s="188"/>
      <c r="T207" s="189"/>
      <c r="AT207" s="190" t="s">
        <v>197</v>
      </c>
      <c r="AU207" s="190" t="s">
        <v>130</v>
      </c>
      <c r="AV207" s="11" t="s">
        <v>130</v>
      </c>
      <c r="AW207" s="11" t="s">
        <v>40</v>
      </c>
      <c r="AX207" s="11" t="s">
        <v>76</v>
      </c>
      <c r="AY207" s="190" t="s">
        <v>121</v>
      </c>
    </row>
    <row r="208" spans="2:65" s="11" customFormat="1" x14ac:dyDescent="0.3">
      <c r="B208" s="181"/>
      <c r="D208" s="191" t="s">
        <v>197</v>
      </c>
      <c r="E208" s="190" t="s">
        <v>3</v>
      </c>
      <c r="F208" s="192" t="s">
        <v>296</v>
      </c>
      <c r="H208" s="193">
        <v>3.24</v>
      </c>
      <c r="I208" s="186"/>
      <c r="L208" s="181"/>
      <c r="M208" s="187"/>
      <c r="N208" s="188"/>
      <c r="O208" s="188"/>
      <c r="P208" s="188"/>
      <c r="Q208" s="188"/>
      <c r="R208" s="188"/>
      <c r="S208" s="188"/>
      <c r="T208" s="189"/>
      <c r="AT208" s="190" t="s">
        <v>197</v>
      </c>
      <c r="AU208" s="190" t="s">
        <v>130</v>
      </c>
      <c r="AV208" s="11" t="s">
        <v>130</v>
      </c>
      <c r="AW208" s="11" t="s">
        <v>40</v>
      </c>
      <c r="AX208" s="11" t="s">
        <v>76</v>
      </c>
      <c r="AY208" s="190" t="s">
        <v>121</v>
      </c>
    </row>
    <row r="209" spans="2:65" s="11" customFormat="1" x14ac:dyDescent="0.3">
      <c r="B209" s="181"/>
      <c r="D209" s="191" t="s">
        <v>197</v>
      </c>
      <c r="E209" s="190" t="s">
        <v>3</v>
      </c>
      <c r="F209" s="192" t="s">
        <v>297</v>
      </c>
      <c r="H209" s="193">
        <v>13.44</v>
      </c>
      <c r="I209" s="186"/>
      <c r="L209" s="181"/>
      <c r="M209" s="187"/>
      <c r="N209" s="188"/>
      <c r="O209" s="188"/>
      <c r="P209" s="188"/>
      <c r="Q209" s="188"/>
      <c r="R209" s="188"/>
      <c r="S209" s="188"/>
      <c r="T209" s="189"/>
      <c r="AT209" s="190" t="s">
        <v>197</v>
      </c>
      <c r="AU209" s="190" t="s">
        <v>130</v>
      </c>
      <c r="AV209" s="11" t="s">
        <v>130</v>
      </c>
      <c r="AW209" s="11" t="s">
        <v>40</v>
      </c>
      <c r="AX209" s="11" t="s">
        <v>76</v>
      </c>
      <c r="AY209" s="190" t="s">
        <v>121</v>
      </c>
    </row>
    <row r="210" spans="2:65" s="11" customFormat="1" x14ac:dyDescent="0.3">
      <c r="B210" s="181"/>
      <c r="D210" s="191" t="s">
        <v>197</v>
      </c>
      <c r="E210" s="190" t="s">
        <v>3</v>
      </c>
      <c r="F210" s="192" t="s">
        <v>298</v>
      </c>
      <c r="H210" s="193">
        <v>1.08</v>
      </c>
      <c r="I210" s="186"/>
      <c r="L210" s="181"/>
      <c r="M210" s="187"/>
      <c r="N210" s="188"/>
      <c r="O210" s="188"/>
      <c r="P210" s="188"/>
      <c r="Q210" s="188"/>
      <c r="R210" s="188"/>
      <c r="S210" s="188"/>
      <c r="T210" s="189"/>
      <c r="AT210" s="190" t="s">
        <v>197</v>
      </c>
      <c r="AU210" s="190" t="s">
        <v>130</v>
      </c>
      <c r="AV210" s="11" t="s">
        <v>130</v>
      </c>
      <c r="AW210" s="11" t="s">
        <v>40</v>
      </c>
      <c r="AX210" s="11" t="s">
        <v>76</v>
      </c>
      <c r="AY210" s="190" t="s">
        <v>121</v>
      </c>
    </row>
    <row r="211" spans="2:65" s="11" customFormat="1" x14ac:dyDescent="0.3">
      <c r="B211" s="181"/>
      <c r="D211" s="191" t="s">
        <v>197</v>
      </c>
      <c r="E211" s="190" t="s">
        <v>3</v>
      </c>
      <c r="F211" s="192" t="s">
        <v>299</v>
      </c>
      <c r="H211" s="193">
        <v>3.08</v>
      </c>
      <c r="I211" s="186"/>
      <c r="L211" s="181"/>
      <c r="M211" s="187"/>
      <c r="N211" s="188"/>
      <c r="O211" s="188"/>
      <c r="P211" s="188"/>
      <c r="Q211" s="188"/>
      <c r="R211" s="188"/>
      <c r="S211" s="188"/>
      <c r="T211" s="189"/>
      <c r="AT211" s="190" t="s">
        <v>197</v>
      </c>
      <c r="AU211" s="190" t="s">
        <v>130</v>
      </c>
      <c r="AV211" s="11" t="s">
        <v>130</v>
      </c>
      <c r="AW211" s="11" t="s">
        <v>40</v>
      </c>
      <c r="AX211" s="11" t="s">
        <v>76</v>
      </c>
      <c r="AY211" s="190" t="s">
        <v>121</v>
      </c>
    </row>
    <row r="212" spans="2:65" s="11" customFormat="1" x14ac:dyDescent="0.3">
      <c r="B212" s="181"/>
      <c r="D212" s="191" t="s">
        <v>197</v>
      </c>
      <c r="E212" s="190" t="s">
        <v>3</v>
      </c>
      <c r="F212" s="192" t="s">
        <v>300</v>
      </c>
      <c r="H212" s="193">
        <v>3.2</v>
      </c>
      <c r="I212" s="186"/>
      <c r="L212" s="181"/>
      <c r="M212" s="187"/>
      <c r="N212" s="188"/>
      <c r="O212" s="188"/>
      <c r="P212" s="188"/>
      <c r="Q212" s="188"/>
      <c r="R212" s="188"/>
      <c r="S212" s="188"/>
      <c r="T212" s="189"/>
      <c r="AT212" s="190" t="s">
        <v>197</v>
      </c>
      <c r="AU212" s="190" t="s">
        <v>130</v>
      </c>
      <c r="AV212" s="11" t="s">
        <v>130</v>
      </c>
      <c r="AW212" s="11" t="s">
        <v>40</v>
      </c>
      <c r="AX212" s="11" t="s">
        <v>76</v>
      </c>
      <c r="AY212" s="190" t="s">
        <v>121</v>
      </c>
    </row>
    <row r="213" spans="2:65" s="13" customFormat="1" x14ac:dyDescent="0.3">
      <c r="B213" s="205"/>
      <c r="D213" s="191" t="s">
        <v>197</v>
      </c>
      <c r="E213" s="206" t="s">
        <v>3</v>
      </c>
      <c r="F213" s="207" t="s">
        <v>234</v>
      </c>
      <c r="H213" s="208">
        <v>67.58</v>
      </c>
      <c r="I213" s="209"/>
      <c r="L213" s="205"/>
      <c r="M213" s="210"/>
      <c r="N213" s="211"/>
      <c r="O213" s="211"/>
      <c r="P213" s="211"/>
      <c r="Q213" s="211"/>
      <c r="R213" s="211"/>
      <c r="S213" s="211"/>
      <c r="T213" s="212"/>
      <c r="AT213" s="206" t="s">
        <v>197</v>
      </c>
      <c r="AU213" s="206" t="s">
        <v>130</v>
      </c>
      <c r="AV213" s="13" t="s">
        <v>137</v>
      </c>
      <c r="AW213" s="13" t="s">
        <v>40</v>
      </c>
      <c r="AX213" s="13" t="s">
        <v>76</v>
      </c>
      <c r="AY213" s="206" t="s">
        <v>121</v>
      </c>
    </row>
    <row r="214" spans="2:65" s="12" customFormat="1" x14ac:dyDescent="0.3">
      <c r="B214" s="194"/>
      <c r="D214" s="182" t="s">
        <v>197</v>
      </c>
      <c r="E214" s="195" t="s">
        <v>3</v>
      </c>
      <c r="F214" s="196" t="s">
        <v>204</v>
      </c>
      <c r="H214" s="197">
        <v>135.16</v>
      </c>
      <c r="I214" s="198"/>
      <c r="L214" s="194"/>
      <c r="M214" s="199"/>
      <c r="N214" s="200"/>
      <c r="O214" s="200"/>
      <c r="P214" s="200"/>
      <c r="Q214" s="200"/>
      <c r="R214" s="200"/>
      <c r="S214" s="200"/>
      <c r="T214" s="201"/>
      <c r="AT214" s="202" t="s">
        <v>197</v>
      </c>
      <c r="AU214" s="202" t="s">
        <v>130</v>
      </c>
      <c r="AV214" s="12" t="s">
        <v>143</v>
      </c>
      <c r="AW214" s="12" t="s">
        <v>40</v>
      </c>
      <c r="AX214" s="12" t="s">
        <v>23</v>
      </c>
      <c r="AY214" s="202" t="s">
        <v>121</v>
      </c>
    </row>
    <row r="215" spans="2:65" s="1" customFormat="1" ht="22.5" customHeight="1" x14ac:dyDescent="0.3">
      <c r="B215" s="164"/>
      <c r="C215" s="165" t="s">
        <v>9</v>
      </c>
      <c r="D215" s="165" t="s">
        <v>124</v>
      </c>
      <c r="E215" s="166" t="s">
        <v>301</v>
      </c>
      <c r="F215" s="167" t="s">
        <v>302</v>
      </c>
      <c r="G215" s="168" t="s">
        <v>268</v>
      </c>
      <c r="H215" s="169">
        <v>6.4530000000000003</v>
      </c>
      <c r="I215" s="170">
        <v>0</v>
      </c>
      <c r="J215" s="171">
        <f>ROUND(I215*H215,2)</f>
        <v>0</v>
      </c>
      <c r="K215" s="167" t="s">
        <v>128</v>
      </c>
      <c r="L215" s="35"/>
      <c r="M215" s="172" t="s">
        <v>3</v>
      </c>
      <c r="N215" s="173" t="s">
        <v>48</v>
      </c>
      <c r="O215" s="36"/>
      <c r="P215" s="174">
        <f>O215*H215</f>
        <v>0</v>
      </c>
      <c r="Q215" s="174">
        <v>2.2563399999999998</v>
      </c>
      <c r="R215" s="174">
        <f>Q215*H215</f>
        <v>14.56016202</v>
      </c>
      <c r="S215" s="174">
        <v>0</v>
      </c>
      <c r="T215" s="175">
        <f>S215*H215</f>
        <v>0</v>
      </c>
      <c r="AR215" s="17" t="s">
        <v>143</v>
      </c>
      <c r="AT215" s="17" t="s">
        <v>124</v>
      </c>
      <c r="AU215" s="17" t="s">
        <v>130</v>
      </c>
      <c r="AY215" s="17" t="s">
        <v>121</v>
      </c>
      <c r="BE215" s="176">
        <f>IF(N215="základní",J215,0)</f>
        <v>0</v>
      </c>
      <c r="BF215" s="176">
        <f>IF(N215="snížená",J215,0)</f>
        <v>0</v>
      </c>
      <c r="BG215" s="176">
        <f>IF(N215="zákl. přenesená",J215,0)</f>
        <v>0</v>
      </c>
      <c r="BH215" s="176">
        <f>IF(N215="sníž. přenesená",J215,0)</f>
        <v>0</v>
      </c>
      <c r="BI215" s="176">
        <f>IF(N215="nulová",J215,0)</f>
        <v>0</v>
      </c>
      <c r="BJ215" s="17" t="s">
        <v>130</v>
      </c>
      <c r="BK215" s="176">
        <f>ROUND(I215*H215,2)</f>
        <v>0</v>
      </c>
      <c r="BL215" s="17" t="s">
        <v>143</v>
      </c>
      <c r="BM215" s="17" t="s">
        <v>303</v>
      </c>
    </row>
    <row r="216" spans="2:65" s="11" customFormat="1" x14ac:dyDescent="0.3">
      <c r="B216" s="181"/>
      <c r="D216" s="182" t="s">
        <v>197</v>
      </c>
      <c r="E216" s="183" t="s">
        <v>3</v>
      </c>
      <c r="F216" s="184" t="s">
        <v>304</v>
      </c>
      <c r="H216" s="185">
        <v>6.4530000000000003</v>
      </c>
      <c r="I216" s="186"/>
      <c r="L216" s="181"/>
      <c r="M216" s="187"/>
      <c r="N216" s="188"/>
      <c r="O216" s="188"/>
      <c r="P216" s="188"/>
      <c r="Q216" s="188"/>
      <c r="R216" s="188"/>
      <c r="S216" s="188"/>
      <c r="T216" s="189"/>
      <c r="AT216" s="190" t="s">
        <v>197</v>
      </c>
      <c r="AU216" s="190" t="s">
        <v>130</v>
      </c>
      <c r="AV216" s="11" t="s">
        <v>130</v>
      </c>
      <c r="AW216" s="11" t="s">
        <v>40</v>
      </c>
      <c r="AX216" s="11" t="s">
        <v>23</v>
      </c>
      <c r="AY216" s="190" t="s">
        <v>121</v>
      </c>
    </row>
    <row r="217" spans="2:65" s="1" customFormat="1" ht="22.5" customHeight="1" x14ac:dyDescent="0.3">
      <c r="B217" s="164"/>
      <c r="C217" s="165" t="s">
        <v>305</v>
      </c>
      <c r="D217" s="165" t="s">
        <v>124</v>
      </c>
      <c r="E217" s="166" t="s">
        <v>306</v>
      </c>
      <c r="F217" s="167" t="s">
        <v>307</v>
      </c>
      <c r="G217" s="168" t="s">
        <v>211</v>
      </c>
      <c r="H217" s="169">
        <v>16</v>
      </c>
      <c r="I217" s="170">
        <v>0</v>
      </c>
      <c r="J217" s="171">
        <f>ROUND(I217*H217,2)</f>
        <v>0</v>
      </c>
      <c r="K217" s="167" t="s">
        <v>128</v>
      </c>
      <c r="L217" s="35"/>
      <c r="M217" s="172" t="s">
        <v>3</v>
      </c>
      <c r="N217" s="173" t="s">
        <v>48</v>
      </c>
      <c r="O217" s="36"/>
      <c r="P217" s="174">
        <f>O217*H217</f>
        <v>0</v>
      </c>
      <c r="Q217" s="174">
        <v>0.105</v>
      </c>
      <c r="R217" s="174">
        <f>Q217*H217</f>
        <v>1.68</v>
      </c>
      <c r="S217" s="174">
        <v>0</v>
      </c>
      <c r="T217" s="175">
        <f>S217*H217</f>
        <v>0</v>
      </c>
      <c r="AR217" s="17" t="s">
        <v>143</v>
      </c>
      <c r="AT217" s="17" t="s">
        <v>124</v>
      </c>
      <c r="AU217" s="17" t="s">
        <v>130</v>
      </c>
      <c r="AY217" s="17" t="s">
        <v>121</v>
      </c>
      <c r="BE217" s="176">
        <f>IF(N217="základní",J217,0)</f>
        <v>0</v>
      </c>
      <c r="BF217" s="176">
        <f>IF(N217="snížená",J217,0)</f>
        <v>0</v>
      </c>
      <c r="BG217" s="176">
        <f>IF(N217="zákl. přenesená",J217,0)</f>
        <v>0</v>
      </c>
      <c r="BH217" s="176">
        <f>IF(N217="sníž. přenesená",J217,0)</f>
        <v>0</v>
      </c>
      <c r="BI217" s="176">
        <f>IF(N217="nulová",J217,0)</f>
        <v>0</v>
      </c>
      <c r="BJ217" s="17" t="s">
        <v>130</v>
      </c>
      <c r="BK217" s="176">
        <f>ROUND(I217*H217,2)</f>
        <v>0</v>
      </c>
      <c r="BL217" s="17" t="s">
        <v>143</v>
      </c>
      <c r="BM217" s="17" t="s">
        <v>308</v>
      </c>
    </row>
    <row r="218" spans="2:65" s="11" customFormat="1" x14ac:dyDescent="0.3">
      <c r="B218" s="181"/>
      <c r="D218" s="191" t="s">
        <v>197</v>
      </c>
      <c r="E218" s="190" t="s">
        <v>3</v>
      </c>
      <c r="F218" s="192" t="s">
        <v>309</v>
      </c>
      <c r="H218" s="193">
        <v>5.36</v>
      </c>
      <c r="I218" s="186"/>
      <c r="L218" s="181"/>
      <c r="M218" s="187"/>
      <c r="N218" s="188"/>
      <c r="O218" s="188"/>
      <c r="P218" s="188"/>
      <c r="Q218" s="188"/>
      <c r="R218" s="188"/>
      <c r="S218" s="188"/>
      <c r="T218" s="189"/>
      <c r="AT218" s="190" t="s">
        <v>197</v>
      </c>
      <c r="AU218" s="190" t="s">
        <v>130</v>
      </c>
      <c r="AV218" s="11" t="s">
        <v>130</v>
      </c>
      <c r="AW218" s="11" t="s">
        <v>40</v>
      </c>
      <c r="AX218" s="11" t="s">
        <v>76</v>
      </c>
      <c r="AY218" s="190" t="s">
        <v>121</v>
      </c>
    </row>
    <row r="219" spans="2:65" s="11" customFormat="1" x14ac:dyDescent="0.3">
      <c r="B219" s="181"/>
      <c r="D219" s="191" t="s">
        <v>197</v>
      </c>
      <c r="E219" s="190" t="s">
        <v>3</v>
      </c>
      <c r="F219" s="192" t="s">
        <v>310</v>
      </c>
      <c r="H219" s="193">
        <v>0.72</v>
      </c>
      <c r="I219" s="186"/>
      <c r="L219" s="181"/>
      <c r="M219" s="187"/>
      <c r="N219" s="188"/>
      <c r="O219" s="188"/>
      <c r="P219" s="188"/>
      <c r="Q219" s="188"/>
      <c r="R219" s="188"/>
      <c r="S219" s="188"/>
      <c r="T219" s="189"/>
      <c r="AT219" s="190" t="s">
        <v>197</v>
      </c>
      <c r="AU219" s="190" t="s">
        <v>130</v>
      </c>
      <c r="AV219" s="11" t="s">
        <v>130</v>
      </c>
      <c r="AW219" s="11" t="s">
        <v>40</v>
      </c>
      <c r="AX219" s="11" t="s">
        <v>76</v>
      </c>
      <c r="AY219" s="190" t="s">
        <v>121</v>
      </c>
    </row>
    <row r="220" spans="2:65" s="11" customFormat="1" x14ac:dyDescent="0.3">
      <c r="B220" s="181"/>
      <c r="D220" s="191" t="s">
        <v>197</v>
      </c>
      <c r="E220" s="190" t="s">
        <v>3</v>
      </c>
      <c r="F220" s="192" t="s">
        <v>311</v>
      </c>
      <c r="H220" s="193">
        <v>1.68</v>
      </c>
      <c r="I220" s="186"/>
      <c r="L220" s="181"/>
      <c r="M220" s="187"/>
      <c r="N220" s="188"/>
      <c r="O220" s="188"/>
      <c r="P220" s="188"/>
      <c r="Q220" s="188"/>
      <c r="R220" s="188"/>
      <c r="S220" s="188"/>
      <c r="T220" s="189"/>
      <c r="AT220" s="190" t="s">
        <v>197</v>
      </c>
      <c r="AU220" s="190" t="s">
        <v>130</v>
      </c>
      <c r="AV220" s="11" t="s">
        <v>130</v>
      </c>
      <c r="AW220" s="11" t="s">
        <v>40</v>
      </c>
      <c r="AX220" s="11" t="s">
        <v>76</v>
      </c>
      <c r="AY220" s="190" t="s">
        <v>121</v>
      </c>
    </row>
    <row r="221" spans="2:65" s="11" customFormat="1" x14ac:dyDescent="0.3">
      <c r="B221" s="181"/>
      <c r="D221" s="191" t="s">
        <v>197</v>
      </c>
      <c r="E221" s="190" t="s">
        <v>3</v>
      </c>
      <c r="F221" s="192" t="s">
        <v>312</v>
      </c>
      <c r="H221" s="193">
        <v>0.24</v>
      </c>
      <c r="I221" s="186"/>
      <c r="L221" s="181"/>
      <c r="M221" s="187"/>
      <c r="N221" s="188"/>
      <c r="O221" s="188"/>
      <c r="P221" s="188"/>
      <c r="Q221" s="188"/>
      <c r="R221" s="188"/>
      <c r="S221" s="188"/>
      <c r="T221" s="189"/>
      <c r="AT221" s="190" t="s">
        <v>197</v>
      </c>
      <c r="AU221" s="190" t="s">
        <v>130</v>
      </c>
      <c r="AV221" s="11" t="s">
        <v>130</v>
      </c>
      <c r="AW221" s="11" t="s">
        <v>40</v>
      </c>
      <c r="AX221" s="11" t="s">
        <v>76</v>
      </c>
      <c r="AY221" s="190" t="s">
        <v>121</v>
      </c>
    </row>
    <row r="222" spans="2:65" s="13" customFormat="1" x14ac:dyDescent="0.3">
      <c r="B222" s="205"/>
      <c r="D222" s="191" t="s">
        <v>197</v>
      </c>
      <c r="E222" s="206" t="s">
        <v>3</v>
      </c>
      <c r="F222" s="207" t="s">
        <v>233</v>
      </c>
      <c r="H222" s="208">
        <v>8</v>
      </c>
      <c r="I222" s="209"/>
      <c r="L222" s="205"/>
      <c r="M222" s="210"/>
      <c r="N222" s="211"/>
      <c r="O222" s="211"/>
      <c r="P222" s="211"/>
      <c r="Q222" s="211"/>
      <c r="R222" s="211"/>
      <c r="S222" s="211"/>
      <c r="T222" s="212"/>
      <c r="AT222" s="206" t="s">
        <v>197</v>
      </c>
      <c r="AU222" s="206" t="s">
        <v>130</v>
      </c>
      <c r="AV222" s="13" t="s">
        <v>137</v>
      </c>
      <c r="AW222" s="13" t="s">
        <v>40</v>
      </c>
      <c r="AX222" s="13" t="s">
        <v>76</v>
      </c>
      <c r="AY222" s="206" t="s">
        <v>121</v>
      </c>
    </row>
    <row r="223" spans="2:65" s="11" customFormat="1" x14ac:dyDescent="0.3">
      <c r="B223" s="181"/>
      <c r="D223" s="191" t="s">
        <v>197</v>
      </c>
      <c r="E223" s="190" t="s">
        <v>3</v>
      </c>
      <c r="F223" s="192" t="s">
        <v>309</v>
      </c>
      <c r="H223" s="193">
        <v>5.36</v>
      </c>
      <c r="I223" s="186"/>
      <c r="L223" s="181"/>
      <c r="M223" s="187"/>
      <c r="N223" s="188"/>
      <c r="O223" s="188"/>
      <c r="P223" s="188"/>
      <c r="Q223" s="188"/>
      <c r="R223" s="188"/>
      <c r="S223" s="188"/>
      <c r="T223" s="189"/>
      <c r="AT223" s="190" t="s">
        <v>197</v>
      </c>
      <c r="AU223" s="190" t="s">
        <v>130</v>
      </c>
      <c r="AV223" s="11" t="s">
        <v>130</v>
      </c>
      <c r="AW223" s="11" t="s">
        <v>40</v>
      </c>
      <c r="AX223" s="11" t="s">
        <v>76</v>
      </c>
      <c r="AY223" s="190" t="s">
        <v>121</v>
      </c>
    </row>
    <row r="224" spans="2:65" s="11" customFormat="1" x14ac:dyDescent="0.3">
      <c r="B224" s="181"/>
      <c r="D224" s="191" t="s">
        <v>197</v>
      </c>
      <c r="E224" s="190" t="s">
        <v>3</v>
      </c>
      <c r="F224" s="192" t="s">
        <v>310</v>
      </c>
      <c r="H224" s="193">
        <v>0.72</v>
      </c>
      <c r="I224" s="186"/>
      <c r="L224" s="181"/>
      <c r="M224" s="187"/>
      <c r="N224" s="188"/>
      <c r="O224" s="188"/>
      <c r="P224" s="188"/>
      <c r="Q224" s="188"/>
      <c r="R224" s="188"/>
      <c r="S224" s="188"/>
      <c r="T224" s="189"/>
      <c r="AT224" s="190" t="s">
        <v>197</v>
      </c>
      <c r="AU224" s="190" t="s">
        <v>130</v>
      </c>
      <c r="AV224" s="11" t="s">
        <v>130</v>
      </c>
      <c r="AW224" s="11" t="s">
        <v>40</v>
      </c>
      <c r="AX224" s="11" t="s">
        <v>76</v>
      </c>
      <c r="AY224" s="190" t="s">
        <v>121</v>
      </c>
    </row>
    <row r="225" spans="2:65" s="11" customFormat="1" x14ac:dyDescent="0.3">
      <c r="B225" s="181"/>
      <c r="D225" s="191" t="s">
        <v>197</v>
      </c>
      <c r="E225" s="190" t="s">
        <v>3</v>
      </c>
      <c r="F225" s="192" t="s">
        <v>311</v>
      </c>
      <c r="H225" s="193">
        <v>1.68</v>
      </c>
      <c r="I225" s="186"/>
      <c r="L225" s="181"/>
      <c r="M225" s="187"/>
      <c r="N225" s="188"/>
      <c r="O225" s="188"/>
      <c r="P225" s="188"/>
      <c r="Q225" s="188"/>
      <c r="R225" s="188"/>
      <c r="S225" s="188"/>
      <c r="T225" s="189"/>
      <c r="AT225" s="190" t="s">
        <v>197</v>
      </c>
      <c r="AU225" s="190" t="s">
        <v>130</v>
      </c>
      <c r="AV225" s="11" t="s">
        <v>130</v>
      </c>
      <c r="AW225" s="11" t="s">
        <v>40</v>
      </c>
      <c r="AX225" s="11" t="s">
        <v>76</v>
      </c>
      <c r="AY225" s="190" t="s">
        <v>121</v>
      </c>
    </row>
    <row r="226" spans="2:65" s="11" customFormat="1" x14ac:dyDescent="0.3">
      <c r="B226" s="181"/>
      <c r="D226" s="191" t="s">
        <v>197</v>
      </c>
      <c r="E226" s="190" t="s">
        <v>3</v>
      </c>
      <c r="F226" s="192" t="s">
        <v>312</v>
      </c>
      <c r="H226" s="193">
        <v>0.24</v>
      </c>
      <c r="I226" s="186"/>
      <c r="L226" s="181"/>
      <c r="M226" s="187"/>
      <c r="N226" s="188"/>
      <c r="O226" s="188"/>
      <c r="P226" s="188"/>
      <c r="Q226" s="188"/>
      <c r="R226" s="188"/>
      <c r="S226" s="188"/>
      <c r="T226" s="189"/>
      <c r="AT226" s="190" t="s">
        <v>197</v>
      </c>
      <c r="AU226" s="190" t="s">
        <v>130</v>
      </c>
      <c r="AV226" s="11" t="s">
        <v>130</v>
      </c>
      <c r="AW226" s="11" t="s">
        <v>40</v>
      </c>
      <c r="AX226" s="11" t="s">
        <v>76</v>
      </c>
      <c r="AY226" s="190" t="s">
        <v>121</v>
      </c>
    </row>
    <row r="227" spans="2:65" s="13" customFormat="1" x14ac:dyDescent="0.3">
      <c r="B227" s="205"/>
      <c r="D227" s="191" t="s">
        <v>197</v>
      </c>
      <c r="E227" s="206" t="s">
        <v>3</v>
      </c>
      <c r="F227" s="207" t="s">
        <v>234</v>
      </c>
      <c r="H227" s="208">
        <v>8</v>
      </c>
      <c r="I227" s="209"/>
      <c r="L227" s="205"/>
      <c r="M227" s="210"/>
      <c r="N227" s="211"/>
      <c r="O227" s="211"/>
      <c r="P227" s="211"/>
      <c r="Q227" s="211"/>
      <c r="R227" s="211"/>
      <c r="S227" s="211"/>
      <c r="T227" s="212"/>
      <c r="AT227" s="206" t="s">
        <v>197</v>
      </c>
      <c r="AU227" s="206" t="s">
        <v>130</v>
      </c>
      <c r="AV227" s="13" t="s">
        <v>137</v>
      </c>
      <c r="AW227" s="13" t="s">
        <v>40</v>
      </c>
      <c r="AX227" s="13" t="s">
        <v>76</v>
      </c>
      <c r="AY227" s="206" t="s">
        <v>121</v>
      </c>
    </row>
    <row r="228" spans="2:65" s="12" customFormat="1" x14ac:dyDescent="0.3">
      <c r="B228" s="194"/>
      <c r="D228" s="182" t="s">
        <v>197</v>
      </c>
      <c r="E228" s="195" t="s">
        <v>3</v>
      </c>
      <c r="F228" s="196" t="s">
        <v>204</v>
      </c>
      <c r="H228" s="197">
        <v>16</v>
      </c>
      <c r="I228" s="198"/>
      <c r="L228" s="194"/>
      <c r="M228" s="199"/>
      <c r="N228" s="200"/>
      <c r="O228" s="200"/>
      <c r="P228" s="200"/>
      <c r="Q228" s="200"/>
      <c r="R228" s="200"/>
      <c r="S228" s="200"/>
      <c r="T228" s="201"/>
      <c r="AT228" s="202" t="s">
        <v>197</v>
      </c>
      <c r="AU228" s="202" t="s">
        <v>130</v>
      </c>
      <c r="AV228" s="12" t="s">
        <v>143</v>
      </c>
      <c r="AW228" s="12" t="s">
        <v>40</v>
      </c>
      <c r="AX228" s="12" t="s">
        <v>23</v>
      </c>
      <c r="AY228" s="202" t="s">
        <v>121</v>
      </c>
    </row>
    <row r="229" spans="2:65" s="1" customFormat="1" ht="22.5" customHeight="1" x14ac:dyDescent="0.3">
      <c r="B229" s="164"/>
      <c r="C229" s="165" t="s">
        <v>313</v>
      </c>
      <c r="D229" s="165" t="s">
        <v>124</v>
      </c>
      <c r="E229" s="166" t="s">
        <v>314</v>
      </c>
      <c r="F229" s="167" t="s">
        <v>315</v>
      </c>
      <c r="G229" s="168" t="s">
        <v>211</v>
      </c>
      <c r="H229" s="169">
        <v>28.2</v>
      </c>
      <c r="I229" s="170">
        <v>0</v>
      </c>
      <c r="J229" s="171">
        <f>ROUND(I229*H229,2)</f>
        <v>0</v>
      </c>
      <c r="K229" s="167" t="s">
        <v>3</v>
      </c>
      <c r="L229" s="35"/>
      <c r="M229" s="172" t="s">
        <v>3</v>
      </c>
      <c r="N229" s="173" t="s">
        <v>48</v>
      </c>
      <c r="O229" s="36"/>
      <c r="P229" s="174">
        <f>O229*H229</f>
        <v>0</v>
      </c>
      <c r="Q229" s="174">
        <v>5.0999999999999997E-2</v>
      </c>
      <c r="R229" s="174">
        <f>Q229*H229</f>
        <v>1.4381999999999999</v>
      </c>
      <c r="S229" s="174">
        <v>0</v>
      </c>
      <c r="T229" s="175">
        <f>S229*H229</f>
        <v>0</v>
      </c>
      <c r="AR229" s="17" t="s">
        <v>143</v>
      </c>
      <c r="AT229" s="17" t="s">
        <v>124</v>
      </c>
      <c r="AU229" s="17" t="s">
        <v>130</v>
      </c>
      <c r="AY229" s="17" t="s">
        <v>121</v>
      </c>
      <c r="BE229" s="176">
        <f>IF(N229="základní",J229,0)</f>
        <v>0</v>
      </c>
      <c r="BF229" s="176">
        <f>IF(N229="snížená",J229,0)</f>
        <v>0</v>
      </c>
      <c r="BG229" s="176">
        <f>IF(N229="zákl. přenesená",J229,0)</f>
        <v>0</v>
      </c>
      <c r="BH229" s="176">
        <f>IF(N229="sníž. přenesená",J229,0)</f>
        <v>0</v>
      </c>
      <c r="BI229" s="176">
        <f>IF(N229="nulová",J229,0)</f>
        <v>0</v>
      </c>
      <c r="BJ229" s="17" t="s">
        <v>130</v>
      </c>
      <c r="BK229" s="176">
        <f>ROUND(I229*H229,2)</f>
        <v>0</v>
      </c>
      <c r="BL229" s="17" t="s">
        <v>143</v>
      </c>
      <c r="BM229" s="17" t="s">
        <v>316</v>
      </c>
    </row>
    <row r="230" spans="2:65" s="11" customFormat="1" x14ac:dyDescent="0.3">
      <c r="B230" s="181"/>
      <c r="D230" s="182" t="s">
        <v>197</v>
      </c>
      <c r="E230" s="183" t="s">
        <v>3</v>
      </c>
      <c r="F230" s="184" t="s">
        <v>317</v>
      </c>
      <c r="H230" s="185">
        <v>28.2</v>
      </c>
      <c r="I230" s="186"/>
      <c r="L230" s="181"/>
      <c r="M230" s="187"/>
      <c r="N230" s="188"/>
      <c r="O230" s="188"/>
      <c r="P230" s="188"/>
      <c r="Q230" s="188"/>
      <c r="R230" s="188"/>
      <c r="S230" s="188"/>
      <c r="T230" s="189"/>
      <c r="AT230" s="190" t="s">
        <v>197</v>
      </c>
      <c r="AU230" s="190" t="s">
        <v>130</v>
      </c>
      <c r="AV230" s="11" t="s">
        <v>130</v>
      </c>
      <c r="AW230" s="11" t="s">
        <v>40</v>
      </c>
      <c r="AX230" s="11" t="s">
        <v>23</v>
      </c>
      <c r="AY230" s="190" t="s">
        <v>121</v>
      </c>
    </row>
    <row r="231" spans="2:65" s="1" customFormat="1" ht="22.5" customHeight="1" x14ac:dyDescent="0.3">
      <c r="B231" s="164"/>
      <c r="C231" s="165" t="s">
        <v>318</v>
      </c>
      <c r="D231" s="165" t="s">
        <v>124</v>
      </c>
      <c r="E231" s="166" t="s">
        <v>319</v>
      </c>
      <c r="F231" s="167" t="s">
        <v>320</v>
      </c>
      <c r="G231" s="168" t="s">
        <v>211</v>
      </c>
      <c r="H231" s="169">
        <v>837</v>
      </c>
      <c r="I231" s="170">
        <v>0</v>
      </c>
      <c r="J231" s="171">
        <f>ROUND(I231*H231,2)</f>
        <v>0</v>
      </c>
      <c r="K231" s="167" t="s">
        <v>3</v>
      </c>
      <c r="L231" s="35"/>
      <c r="M231" s="172" t="s">
        <v>3</v>
      </c>
      <c r="N231" s="173" t="s">
        <v>48</v>
      </c>
      <c r="O231" s="36"/>
      <c r="P231" s="174">
        <f>O231*H231</f>
        <v>0</v>
      </c>
      <c r="Q231" s="174">
        <v>6.7000000000000004E-2</v>
      </c>
      <c r="R231" s="174">
        <f>Q231*H231</f>
        <v>56.079000000000001</v>
      </c>
      <c r="S231" s="174">
        <v>0</v>
      </c>
      <c r="T231" s="175">
        <f>S231*H231</f>
        <v>0</v>
      </c>
      <c r="AR231" s="17" t="s">
        <v>143</v>
      </c>
      <c r="AT231" s="17" t="s">
        <v>124</v>
      </c>
      <c r="AU231" s="17" t="s">
        <v>130</v>
      </c>
      <c r="AY231" s="17" t="s">
        <v>121</v>
      </c>
      <c r="BE231" s="176">
        <f>IF(N231="základní",J231,0)</f>
        <v>0</v>
      </c>
      <c r="BF231" s="176">
        <f>IF(N231="snížená",J231,0)</f>
        <v>0</v>
      </c>
      <c r="BG231" s="176">
        <f>IF(N231="zákl. přenesená",J231,0)</f>
        <v>0</v>
      </c>
      <c r="BH231" s="176">
        <f>IF(N231="sníž. přenesená",J231,0)</f>
        <v>0</v>
      </c>
      <c r="BI231" s="176">
        <f>IF(N231="nulová",J231,0)</f>
        <v>0</v>
      </c>
      <c r="BJ231" s="17" t="s">
        <v>130</v>
      </c>
      <c r="BK231" s="176">
        <f>ROUND(I231*H231,2)</f>
        <v>0</v>
      </c>
      <c r="BL231" s="17" t="s">
        <v>143</v>
      </c>
      <c r="BM231" s="17" t="s">
        <v>321</v>
      </c>
    </row>
    <row r="232" spans="2:65" s="11" customFormat="1" x14ac:dyDescent="0.3">
      <c r="B232" s="181"/>
      <c r="D232" s="182" t="s">
        <v>197</v>
      </c>
      <c r="E232" s="183" t="s">
        <v>3</v>
      </c>
      <c r="F232" s="184" t="s">
        <v>322</v>
      </c>
      <c r="H232" s="185">
        <v>837</v>
      </c>
      <c r="I232" s="186"/>
      <c r="L232" s="181"/>
      <c r="M232" s="187"/>
      <c r="N232" s="188"/>
      <c r="O232" s="188"/>
      <c r="P232" s="188"/>
      <c r="Q232" s="188"/>
      <c r="R232" s="188"/>
      <c r="S232" s="188"/>
      <c r="T232" s="189"/>
      <c r="AT232" s="190" t="s">
        <v>197</v>
      </c>
      <c r="AU232" s="190" t="s">
        <v>130</v>
      </c>
      <c r="AV232" s="11" t="s">
        <v>130</v>
      </c>
      <c r="AW232" s="11" t="s">
        <v>40</v>
      </c>
      <c r="AX232" s="11" t="s">
        <v>23</v>
      </c>
      <c r="AY232" s="190" t="s">
        <v>121</v>
      </c>
    </row>
    <row r="233" spans="2:65" s="1" customFormat="1" ht="22.5" customHeight="1" x14ac:dyDescent="0.3">
      <c r="B233" s="164"/>
      <c r="C233" s="165" t="s">
        <v>323</v>
      </c>
      <c r="D233" s="165" t="s">
        <v>124</v>
      </c>
      <c r="E233" s="166" t="s">
        <v>324</v>
      </c>
      <c r="F233" s="167" t="s">
        <v>325</v>
      </c>
      <c r="G233" s="168" t="s">
        <v>211</v>
      </c>
      <c r="H233" s="169">
        <v>12.1</v>
      </c>
      <c r="I233" s="170">
        <v>0</v>
      </c>
      <c r="J233" s="171">
        <f>ROUND(I233*H233,2)</f>
        <v>0</v>
      </c>
      <c r="K233" s="167" t="s">
        <v>3</v>
      </c>
      <c r="L233" s="35"/>
      <c r="M233" s="172" t="s">
        <v>3</v>
      </c>
      <c r="N233" s="173" t="s">
        <v>48</v>
      </c>
      <c r="O233" s="36"/>
      <c r="P233" s="174">
        <f>O233*H233</f>
        <v>0</v>
      </c>
      <c r="Q233" s="174">
        <v>0</v>
      </c>
      <c r="R233" s="174">
        <f>Q233*H233</f>
        <v>0</v>
      </c>
      <c r="S233" s="174">
        <v>0</v>
      </c>
      <c r="T233" s="175">
        <f>S233*H233</f>
        <v>0</v>
      </c>
      <c r="AR233" s="17" t="s">
        <v>143</v>
      </c>
      <c r="AT233" s="17" t="s">
        <v>124</v>
      </c>
      <c r="AU233" s="17" t="s">
        <v>130</v>
      </c>
      <c r="AY233" s="17" t="s">
        <v>121</v>
      </c>
      <c r="BE233" s="176">
        <f>IF(N233="základní",J233,0)</f>
        <v>0</v>
      </c>
      <c r="BF233" s="176">
        <f>IF(N233="snížená",J233,0)</f>
        <v>0</v>
      </c>
      <c r="BG233" s="176">
        <f>IF(N233="zákl. přenesená",J233,0)</f>
        <v>0</v>
      </c>
      <c r="BH233" s="176">
        <f>IF(N233="sníž. přenesená",J233,0)</f>
        <v>0</v>
      </c>
      <c r="BI233" s="176">
        <f>IF(N233="nulová",J233,0)</f>
        <v>0</v>
      </c>
      <c r="BJ233" s="17" t="s">
        <v>130</v>
      </c>
      <c r="BK233" s="176">
        <f>ROUND(I233*H233,2)</f>
        <v>0</v>
      </c>
      <c r="BL233" s="17" t="s">
        <v>143</v>
      </c>
      <c r="BM233" s="17" t="s">
        <v>326</v>
      </c>
    </row>
    <row r="234" spans="2:65" s="1" customFormat="1" ht="27" x14ac:dyDescent="0.3">
      <c r="B234" s="35"/>
      <c r="D234" s="191" t="s">
        <v>213</v>
      </c>
      <c r="F234" s="203" t="s">
        <v>327</v>
      </c>
      <c r="I234" s="204"/>
      <c r="L234" s="35"/>
      <c r="M234" s="64"/>
      <c r="N234" s="36"/>
      <c r="O234" s="36"/>
      <c r="P234" s="36"/>
      <c r="Q234" s="36"/>
      <c r="R234" s="36"/>
      <c r="S234" s="36"/>
      <c r="T234" s="65"/>
      <c r="AT234" s="17" t="s">
        <v>213</v>
      </c>
      <c r="AU234" s="17" t="s">
        <v>130</v>
      </c>
    </row>
    <row r="235" spans="2:65" s="11" customFormat="1" x14ac:dyDescent="0.3">
      <c r="B235" s="181"/>
      <c r="D235" s="182" t="s">
        <v>197</v>
      </c>
      <c r="E235" s="183" t="s">
        <v>3</v>
      </c>
      <c r="F235" s="184" t="s">
        <v>328</v>
      </c>
      <c r="H235" s="185">
        <v>12.1</v>
      </c>
      <c r="I235" s="186"/>
      <c r="L235" s="181"/>
      <c r="M235" s="187"/>
      <c r="N235" s="188"/>
      <c r="O235" s="188"/>
      <c r="P235" s="188"/>
      <c r="Q235" s="188"/>
      <c r="R235" s="188"/>
      <c r="S235" s="188"/>
      <c r="T235" s="189"/>
      <c r="AT235" s="190" t="s">
        <v>197</v>
      </c>
      <c r="AU235" s="190" t="s">
        <v>130</v>
      </c>
      <c r="AV235" s="11" t="s">
        <v>130</v>
      </c>
      <c r="AW235" s="11" t="s">
        <v>40</v>
      </c>
      <c r="AX235" s="11" t="s">
        <v>23</v>
      </c>
      <c r="AY235" s="190" t="s">
        <v>121</v>
      </c>
    </row>
    <row r="236" spans="2:65" s="1" customFormat="1" ht="22.5" customHeight="1" x14ac:dyDescent="0.3">
      <c r="B236" s="164"/>
      <c r="C236" s="165" t="s">
        <v>329</v>
      </c>
      <c r="D236" s="165" t="s">
        <v>124</v>
      </c>
      <c r="E236" s="166" t="s">
        <v>330</v>
      </c>
      <c r="F236" s="167" t="s">
        <v>331</v>
      </c>
      <c r="G236" s="168" t="s">
        <v>195</v>
      </c>
      <c r="H236" s="169">
        <v>34</v>
      </c>
      <c r="I236" s="170">
        <v>0</v>
      </c>
      <c r="J236" s="171">
        <f>ROUND(I236*H236,2)</f>
        <v>0</v>
      </c>
      <c r="K236" s="167" t="s">
        <v>128</v>
      </c>
      <c r="L236" s="35"/>
      <c r="M236" s="172" t="s">
        <v>3</v>
      </c>
      <c r="N236" s="173" t="s">
        <v>48</v>
      </c>
      <c r="O236" s="36"/>
      <c r="P236" s="174">
        <f>O236*H236</f>
        <v>0</v>
      </c>
      <c r="Q236" s="174">
        <v>1.6979999999999999E-2</v>
      </c>
      <c r="R236" s="174">
        <f>Q236*H236</f>
        <v>0.57731999999999994</v>
      </c>
      <c r="S236" s="174">
        <v>0</v>
      </c>
      <c r="T236" s="175">
        <f>S236*H236</f>
        <v>0</v>
      </c>
      <c r="AR236" s="17" t="s">
        <v>143</v>
      </c>
      <c r="AT236" s="17" t="s">
        <v>124</v>
      </c>
      <c r="AU236" s="17" t="s">
        <v>130</v>
      </c>
      <c r="AY236" s="17" t="s">
        <v>121</v>
      </c>
      <c r="BE236" s="176">
        <f>IF(N236="základní",J236,0)</f>
        <v>0</v>
      </c>
      <c r="BF236" s="176">
        <f>IF(N236="snížená",J236,0)</f>
        <v>0</v>
      </c>
      <c r="BG236" s="176">
        <f>IF(N236="zákl. přenesená",J236,0)</f>
        <v>0</v>
      </c>
      <c r="BH236" s="176">
        <f>IF(N236="sníž. přenesená",J236,0)</f>
        <v>0</v>
      </c>
      <c r="BI236" s="176">
        <f>IF(N236="nulová",J236,0)</f>
        <v>0</v>
      </c>
      <c r="BJ236" s="17" t="s">
        <v>130</v>
      </c>
      <c r="BK236" s="176">
        <f>ROUND(I236*H236,2)</f>
        <v>0</v>
      </c>
      <c r="BL236" s="17" t="s">
        <v>143</v>
      </c>
      <c r="BM236" s="17" t="s">
        <v>332</v>
      </c>
    </row>
    <row r="237" spans="2:65" s="11" customFormat="1" x14ac:dyDescent="0.3">
      <c r="B237" s="181"/>
      <c r="D237" s="191" t="s">
        <v>197</v>
      </c>
      <c r="E237" s="190" t="s">
        <v>3</v>
      </c>
      <c r="F237" s="192" t="s">
        <v>333</v>
      </c>
      <c r="H237" s="193">
        <v>10</v>
      </c>
      <c r="I237" s="186"/>
      <c r="L237" s="181"/>
      <c r="M237" s="187"/>
      <c r="N237" s="188"/>
      <c r="O237" s="188"/>
      <c r="P237" s="188"/>
      <c r="Q237" s="188"/>
      <c r="R237" s="188"/>
      <c r="S237" s="188"/>
      <c r="T237" s="189"/>
      <c r="AT237" s="190" t="s">
        <v>197</v>
      </c>
      <c r="AU237" s="190" t="s">
        <v>130</v>
      </c>
      <c r="AV237" s="11" t="s">
        <v>130</v>
      </c>
      <c r="AW237" s="11" t="s">
        <v>40</v>
      </c>
      <c r="AX237" s="11" t="s">
        <v>76</v>
      </c>
      <c r="AY237" s="190" t="s">
        <v>121</v>
      </c>
    </row>
    <row r="238" spans="2:65" s="11" customFormat="1" x14ac:dyDescent="0.3">
      <c r="B238" s="181"/>
      <c r="D238" s="191" t="s">
        <v>197</v>
      </c>
      <c r="E238" s="190" t="s">
        <v>3</v>
      </c>
      <c r="F238" s="192" t="s">
        <v>334</v>
      </c>
      <c r="H238" s="193">
        <v>24</v>
      </c>
      <c r="I238" s="186"/>
      <c r="L238" s="181"/>
      <c r="M238" s="187"/>
      <c r="N238" s="188"/>
      <c r="O238" s="188"/>
      <c r="P238" s="188"/>
      <c r="Q238" s="188"/>
      <c r="R238" s="188"/>
      <c r="S238" s="188"/>
      <c r="T238" s="189"/>
      <c r="AT238" s="190" t="s">
        <v>197</v>
      </c>
      <c r="AU238" s="190" t="s">
        <v>130</v>
      </c>
      <c r="AV238" s="11" t="s">
        <v>130</v>
      </c>
      <c r="AW238" s="11" t="s">
        <v>40</v>
      </c>
      <c r="AX238" s="11" t="s">
        <v>76</v>
      </c>
      <c r="AY238" s="190" t="s">
        <v>121</v>
      </c>
    </row>
    <row r="239" spans="2:65" s="12" customFormat="1" x14ac:dyDescent="0.3">
      <c r="B239" s="194"/>
      <c r="D239" s="182" t="s">
        <v>197</v>
      </c>
      <c r="E239" s="195" t="s">
        <v>3</v>
      </c>
      <c r="F239" s="196" t="s">
        <v>204</v>
      </c>
      <c r="H239" s="197">
        <v>34</v>
      </c>
      <c r="I239" s="198"/>
      <c r="L239" s="194"/>
      <c r="M239" s="199"/>
      <c r="N239" s="200"/>
      <c r="O239" s="200"/>
      <c r="P239" s="200"/>
      <c r="Q239" s="200"/>
      <c r="R239" s="200"/>
      <c r="S239" s="200"/>
      <c r="T239" s="201"/>
      <c r="AT239" s="202" t="s">
        <v>197</v>
      </c>
      <c r="AU239" s="202" t="s">
        <v>130</v>
      </c>
      <c r="AV239" s="12" t="s">
        <v>143</v>
      </c>
      <c r="AW239" s="12" t="s">
        <v>40</v>
      </c>
      <c r="AX239" s="12" t="s">
        <v>23</v>
      </c>
      <c r="AY239" s="202" t="s">
        <v>121</v>
      </c>
    </row>
    <row r="240" spans="2:65" s="1" customFormat="1" ht="22.5" customHeight="1" x14ac:dyDescent="0.3">
      <c r="B240" s="164"/>
      <c r="C240" s="213" t="s">
        <v>8</v>
      </c>
      <c r="D240" s="213" t="s">
        <v>335</v>
      </c>
      <c r="E240" s="214" t="s">
        <v>336</v>
      </c>
      <c r="F240" s="215" t="s">
        <v>337</v>
      </c>
      <c r="G240" s="216" t="s">
        <v>195</v>
      </c>
      <c r="H240" s="217">
        <v>10</v>
      </c>
      <c r="I240" s="218">
        <v>0</v>
      </c>
      <c r="J240" s="219">
        <f>ROUND(I240*H240,2)</f>
        <v>0</v>
      </c>
      <c r="K240" s="215" t="s">
        <v>128</v>
      </c>
      <c r="L240" s="220"/>
      <c r="M240" s="221" t="s">
        <v>3</v>
      </c>
      <c r="N240" s="222" t="s">
        <v>48</v>
      </c>
      <c r="O240" s="36"/>
      <c r="P240" s="174">
        <f>O240*H240</f>
        <v>0</v>
      </c>
      <c r="Q240" s="174">
        <v>1.23E-2</v>
      </c>
      <c r="R240" s="174">
        <f>Q240*H240</f>
        <v>0.123</v>
      </c>
      <c r="S240" s="174">
        <v>0</v>
      </c>
      <c r="T240" s="175">
        <f>S240*H240</f>
        <v>0</v>
      </c>
      <c r="AR240" s="17" t="s">
        <v>253</v>
      </c>
      <c r="AT240" s="17" t="s">
        <v>335</v>
      </c>
      <c r="AU240" s="17" t="s">
        <v>130</v>
      </c>
      <c r="AY240" s="17" t="s">
        <v>121</v>
      </c>
      <c r="BE240" s="176">
        <f>IF(N240="základní",J240,0)</f>
        <v>0</v>
      </c>
      <c r="BF240" s="176">
        <f>IF(N240="snížená",J240,0)</f>
        <v>0</v>
      </c>
      <c r="BG240" s="176">
        <f>IF(N240="zákl. přenesená",J240,0)</f>
        <v>0</v>
      </c>
      <c r="BH240" s="176">
        <f>IF(N240="sníž. přenesená",J240,0)</f>
        <v>0</v>
      </c>
      <c r="BI240" s="176">
        <f>IF(N240="nulová",J240,0)</f>
        <v>0</v>
      </c>
      <c r="BJ240" s="17" t="s">
        <v>130</v>
      </c>
      <c r="BK240" s="176">
        <f>ROUND(I240*H240,2)</f>
        <v>0</v>
      </c>
      <c r="BL240" s="17" t="s">
        <v>143</v>
      </c>
      <c r="BM240" s="17" t="s">
        <v>338</v>
      </c>
    </row>
    <row r="241" spans="2:65" s="11" customFormat="1" x14ac:dyDescent="0.3">
      <c r="B241" s="181"/>
      <c r="D241" s="191" t="s">
        <v>197</v>
      </c>
      <c r="E241" s="190" t="s">
        <v>3</v>
      </c>
      <c r="F241" s="192" t="s">
        <v>339</v>
      </c>
      <c r="H241" s="193">
        <v>8</v>
      </c>
      <c r="I241" s="186"/>
      <c r="L241" s="181"/>
      <c r="M241" s="187"/>
      <c r="N241" s="188"/>
      <c r="O241" s="188"/>
      <c r="P241" s="188"/>
      <c r="Q241" s="188"/>
      <c r="R241" s="188"/>
      <c r="S241" s="188"/>
      <c r="T241" s="189"/>
      <c r="AT241" s="190" t="s">
        <v>197</v>
      </c>
      <c r="AU241" s="190" t="s">
        <v>130</v>
      </c>
      <c r="AV241" s="11" t="s">
        <v>130</v>
      </c>
      <c r="AW241" s="11" t="s">
        <v>40</v>
      </c>
      <c r="AX241" s="11" t="s">
        <v>76</v>
      </c>
      <c r="AY241" s="190" t="s">
        <v>121</v>
      </c>
    </row>
    <row r="242" spans="2:65" s="11" customFormat="1" x14ac:dyDescent="0.3">
      <c r="B242" s="181"/>
      <c r="D242" s="191" t="s">
        <v>197</v>
      </c>
      <c r="E242" s="190" t="s">
        <v>3</v>
      </c>
      <c r="F242" s="192" t="s">
        <v>340</v>
      </c>
      <c r="H242" s="193">
        <v>2</v>
      </c>
      <c r="I242" s="186"/>
      <c r="L242" s="181"/>
      <c r="M242" s="187"/>
      <c r="N242" s="188"/>
      <c r="O242" s="188"/>
      <c r="P242" s="188"/>
      <c r="Q242" s="188"/>
      <c r="R242" s="188"/>
      <c r="S242" s="188"/>
      <c r="T242" s="189"/>
      <c r="AT242" s="190" t="s">
        <v>197</v>
      </c>
      <c r="AU242" s="190" t="s">
        <v>130</v>
      </c>
      <c r="AV242" s="11" t="s">
        <v>130</v>
      </c>
      <c r="AW242" s="11" t="s">
        <v>40</v>
      </c>
      <c r="AX242" s="11" t="s">
        <v>76</v>
      </c>
      <c r="AY242" s="190" t="s">
        <v>121</v>
      </c>
    </row>
    <row r="243" spans="2:65" s="12" customFormat="1" x14ac:dyDescent="0.3">
      <c r="B243" s="194"/>
      <c r="D243" s="182" t="s">
        <v>197</v>
      </c>
      <c r="E243" s="195" t="s">
        <v>3</v>
      </c>
      <c r="F243" s="196" t="s">
        <v>204</v>
      </c>
      <c r="H243" s="197">
        <v>10</v>
      </c>
      <c r="I243" s="198"/>
      <c r="L243" s="194"/>
      <c r="M243" s="199"/>
      <c r="N243" s="200"/>
      <c r="O243" s="200"/>
      <c r="P243" s="200"/>
      <c r="Q243" s="200"/>
      <c r="R243" s="200"/>
      <c r="S243" s="200"/>
      <c r="T243" s="201"/>
      <c r="AT243" s="202" t="s">
        <v>197</v>
      </c>
      <c r="AU243" s="202" t="s">
        <v>130</v>
      </c>
      <c r="AV243" s="12" t="s">
        <v>143</v>
      </c>
      <c r="AW243" s="12" t="s">
        <v>40</v>
      </c>
      <c r="AX243" s="12" t="s">
        <v>23</v>
      </c>
      <c r="AY243" s="202" t="s">
        <v>121</v>
      </c>
    </row>
    <row r="244" spans="2:65" s="1" customFormat="1" ht="22.5" customHeight="1" x14ac:dyDescent="0.3">
      <c r="B244" s="164"/>
      <c r="C244" s="213" t="s">
        <v>341</v>
      </c>
      <c r="D244" s="213" t="s">
        <v>335</v>
      </c>
      <c r="E244" s="214" t="s">
        <v>342</v>
      </c>
      <c r="F244" s="215" t="s">
        <v>343</v>
      </c>
      <c r="G244" s="216" t="s">
        <v>195</v>
      </c>
      <c r="H244" s="217">
        <v>24</v>
      </c>
      <c r="I244" s="218">
        <v>0</v>
      </c>
      <c r="J244" s="219">
        <f>ROUND(I244*H244,2)</f>
        <v>0</v>
      </c>
      <c r="K244" s="215" t="s">
        <v>128</v>
      </c>
      <c r="L244" s="220"/>
      <c r="M244" s="221" t="s">
        <v>3</v>
      </c>
      <c r="N244" s="222" t="s">
        <v>48</v>
      </c>
      <c r="O244" s="36"/>
      <c r="P244" s="174">
        <f>O244*H244</f>
        <v>0</v>
      </c>
      <c r="Q244" s="174">
        <v>1.2800000000000001E-2</v>
      </c>
      <c r="R244" s="174">
        <f>Q244*H244</f>
        <v>0.30720000000000003</v>
      </c>
      <c r="S244" s="174">
        <v>0</v>
      </c>
      <c r="T244" s="175">
        <f>S244*H244</f>
        <v>0</v>
      </c>
      <c r="AR244" s="17" t="s">
        <v>253</v>
      </c>
      <c r="AT244" s="17" t="s">
        <v>335</v>
      </c>
      <c r="AU244" s="17" t="s">
        <v>130</v>
      </c>
      <c r="AY244" s="17" t="s">
        <v>121</v>
      </c>
      <c r="BE244" s="176">
        <f>IF(N244="základní",J244,0)</f>
        <v>0</v>
      </c>
      <c r="BF244" s="176">
        <f>IF(N244="snížená",J244,0)</f>
        <v>0</v>
      </c>
      <c r="BG244" s="176">
        <f>IF(N244="zákl. přenesená",J244,0)</f>
        <v>0</v>
      </c>
      <c r="BH244" s="176">
        <f>IF(N244="sníž. přenesená",J244,0)</f>
        <v>0</v>
      </c>
      <c r="BI244" s="176">
        <f>IF(N244="nulová",J244,0)</f>
        <v>0</v>
      </c>
      <c r="BJ244" s="17" t="s">
        <v>130</v>
      </c>
      <c r="BK244" s="176">
        <f>ROUND(I244*H244,2)</f>
        <v>0</v>
      </c>
      <c r="BL244" s="17" t="s">
        <v>143</v>
      </c>
      <c r="BM244" s="17" t="s">
        <v>344</v>
      </c>
    </row>
    <row r="245" spans="2:65" s="11" customFormat="1" x14ac:dyDescent="0.3">
      <c r="B245" s="181"/>
      <c r="D245" s="191" t="s">
        <v>197</v>
      </c>
      <c r="E245" s="190" t="s">
        <v>3</v>
      </c>
      <c r="F245" s="192" t="s">
        <v>345</v>
      </c>
      <c r="H245" s="193">
        <v>12</v>
      </c>
      <c r="I245" s="186"/>
      <c r="L245" s="181"/>
      <c r="M245" s="187"/>
      <c r="N245" s="188"/>
      <c r="O245" s="188"/>
      <c r="P245" s="188"/>
      <c r="Q245" s="188"/>
      <c r="R245" s="188"/>
      <c r="S245" s="188"/>
      <c r="T245" s="189"/>
      <c r="AT245" s="190" t="s">
        <v>197</v>
      </c>
      <c r="AU245" s="190" t="s">
        <v>130</v>
      </c>
      <c r="AV245" s="11" t="s">
        <v>130</v>
      </c>
      <c r="AW245" s="11" t="s">
        <v>40</v>
      </c>
      <c r="AX245" s="11" t="s">
        <v>76</v>
      </c>
      <c r="AY245" s="190" t="s">
        <v>121</v>
      </c>
    </row>
    <row r="246" spans="2:65" s="11" customFormat="1" x14ac:dyDescent="0.3">
      <c r="B246" s="181"/>
      <c r="D246" s="191" t="s">
        <v>197</v>
      </c>
      <c r="E246" s="190" t="s">
        <v>3</v>
      </c>
      <c r="F246" s="192" t="s">
        <v>346</v>
      </c>
      <c r="H246" s="193">
        <v>12</v>
      </c>
      <c r="I246" s="186"/>
      <c r="L246" s="181"/>
      <c r="M246" s="187"/>
      <c r="N246" s="188"/>
      <c r="O246" s="188"/>
      <c r="P246" s="188"/>
      <c r="Q246" s="188"/>
      <c r="R246" s="188"/>
      <c r="S246" s="188"/>
      <c r="T246" s="189"/>
      <c r="AT246" s="190" t="s">
        <v>197</v>
      </c>
      <c r="AU246" s="190" t="s">
        <v>130</v>
      </c>
      <c r="AV246" s="11" t="s">
        <v>130</v>
      </c>
      <c r="AW246" s="11" t="s">
        <v>40</v>
      </c>
      <c r="AX246" s="11" t="s">
        <v>76</v>
      </c>
      <c r="AY246" s="190" t="s">
        <v>121</v>
      </c>
    </row>
    <row r="247" spans="2:65" s="12" customFormat="1" x14ac:dyDescent="0.3">
      <c r="B247" s="194"/>
      <c r="D247" s="182" t="s">
        <v>197</v>
      </c>
      <c r="E247" s="195" t="s">
        <v>3</v>
      </c>
      <c r="F247" s="196" t="s">
        <v>204</v>
      </c>
      <c r="H247" s="197">
        <v>24</v>
      </c>
      <c r="I247" s="198"/>
      <c r="L247" s="194"/>
      <c r="M247" s="199"/>
      <c r="N247" s="200"/>
      <c r="O247" s="200"/>
      <c r="P247" s="200"/>
      <c r="Q247" s="200"/>
      <c r="R247" s="200"/>
      <c r="S247" s="200"/>
      <c r="T247" s="201"/>
      <c r="AT247" s="202" t="s">
        <v>197</v>
      </c>
      <c r="AU247" s="202" t="s">
        <v>130</v>
      </c>
      <c r="AV247" s="12" t="s">
        <v>143</v>
      </c>
      <c r="AW247" s="12" t="s">
        <v>40</v>
      </c>
      <c r="AX247" s="12" t="s">
        <v>23</v>
      </c>
      <c r="AY247" s="202" t="s">
        <v>121</v>
      </c>
    </row>
    <row r="248" spans="2:65" s="1" customFormat="1" ht="31.5" customHeight="1" x14ac:dyDescent="0.3">
      <c r="B248" s="164"/>
      <c r="C248" s="165" t="s">
        <v>347</v>
      </c>
      <c r="D248" s="165" t="s">
        <v>124</v>
      </c>
      <c r="E248" s="166" t="s">
        <v>348</v>
      </c>
      <c r="F248" s="167" t="s">
        <v>349</v>
      </c>
      <c r="G248" s="168" t="s">
        <v>195</v>
      </c>
      <c r="H248" s="169">
        <v>30</v>
      </c>
      <c r="I248" s="170">
        <v>0</v>
      </c>
      <c r="J248" s="171">
        <f>ROUND(I248*H248,2)</f>
        <v>0</v>
      </c>
      <c r="K248" s="167" t="s">
        <v>128</v>
      </c>
      <c r="L248" s="35"/>
      <c r="M248" s="172" t="s">
        <v>3</v>
      </c>
      <c r="N248" s="173" t="s">
        <v>48</v>
      </c>
      <c r="O248" s="36"/>
      <c r="P248" s="174">
        <f>O248*H248</f>
        <v>0</v>
      </c>
      <c r="Q248" s="174">
        <v>5.3620000000000001E-2</v>
      </c>
      <c r="R248" s="174">
        <f>Q248*H248</f>
        <v>1.6086</v>
      </c>
      <c r="S248" s="174">
        <v>0</v>
      </c>
      <c r="T248" s="175">
        <f>S248*H248</f>
        <v>0</v>
      </c>
      <c r="AR248" s="17" t="s">
        <v>143</v>
      </c>
      <c r="AT248" s="17" t="s">
        <v>124</v>
      </c>
      <c r="AU248" s="17" t="s">
        <v>130</v>
      </c>
      <c r="AY248" s="17" t="s">
        <v>121</v>
      </c>
      <c r="BE248" s="176">
        <f>IF(N248="základní",J248,0)</f>
        <v>0</v>
      </c>
      <c r="BF248" s="176">
        <f>IF(N248="snížená",J248,0)</f>
        <v>0</v>
      </c>
      <c r="BG248" s="176">
        <f>IF(N248="zákl. přenesená",J248,0)</f>
        <v>0</v>
      </c>
      <c r="BH248" s="176">
        <f>IF(N248="sníž. přenesená",J248,0)</f>
        <v>0</v>
      </c>
      <c r="BI248" s="176">
        <f>IF(N248="nulová",J248,0)</f>
        <v>0</v>
      </c>
      <c r="BJ248" s="17" t="s">
        <v>130</v>
      </c>
      <c r="BK248" s="176">
        <f>ROUND(I248*H248,2)</f>
        <v>0</v>
      </c>
      <c r="BL248" s="17" t="s">
        <v>143</v>
      </c>
      <c r="BM248" s="17" t="s">
        <v>350</v>
      </c>
    </row>
    <row r="249" spans="2:65" s="11" customFormat="1" x14ac:dyDescent="0.3">
      <c r="B249" s="181"/>
      <c r="D249" s="182" t="s">
        <v>197</v>
      </c>
      <c r="E249" s="183" t="s">
        <v>3</v>
      </c>
      <c r="F249" s="184" t="s">
        <v>351</v>
      </c>
      <c r="H249" s="185">
        <v>30</v>
      </c>
      <c r="I249" s="186"/>
      <c r="L249" s="181"/>
      <c r="M249" s="187"/>
      <c r="N249" s="188"/>
      <c r="O249" s="188"/>
      <c r="P249" s="188"/>
      <c r="Q249" s="188"/>
      <c r="R249" s="188"/>
      <c r="S249" s="188"/>
      <c r="T249" s="189"/>
      <c r="AT249" s="190" t="s">
        <v>197</v>
      </c>
      <c r="AU249" s="190" t="s">
        <v>130</v>
      </c>
      <c r="AV249" s="11" t="s">
        <v>130</v>
      </c>
      <c r="AW249" s="11" t="s">
        <v>40</v>
      </c>
      <c r="AX249" s="11" t="s">
        <v>23</v>
      </c>
      <c r="AY249" s="190" t="s">
        <v>121</v>
      </c>
    </row>
    <row r="250" spans="2:65" s="1" customFormat="1" ht="22.5" customHeight="1" x14ac:dyDescent="0.3">
      <c r="B250" s="164"/>
      <c r="C250" s="213" t="s">
        <v>352</v>
      </c>
      <c r="D250" s="213" t="s">
        <v>335</v>
      </c>
      <c r="E250" s="214" t="s">
        <v>353</v>
      </c>
      <c r="F250" s="215" t="s">
        <v>354</v>
      </c>
      <c r="G250" s="216" t="s">
        <v>195</v>
      </c>
      <c r="H250" s="217">
        <v>30</v>
      </c>
      <c r="I250" s="218">
        <v>0</v>
      </c>
      <c r="J250" s="219">
        <f>ROUND(I250*H250,2)</f>
        <v>0</v>
      </c>
      <c r="K250" s="215" t="s">
        <v>128</v>
      </c>
      <c r="L250" s="220"/>
      <c r="M250" s="221" t="s">
        <v>3</v>
      </c>
      <c r="N250" s="222" t="s">
        <v>48</v>
      </c>
      <c r="O250" s="36"/>
      <c r="P250" s="174">
        <f>O250*H250</f>
        <v>0</v>
      </c>
      <c r="Q250" s="174">
        <v>5.2999999999999999E-2</v>
      </c>
      <c r="R250" s="174">
        <f>Q250*H250</f>
        <v>1.5899999999999999</v>
      </c>
      <c r="S250" s="174">
        <v>0</v>
      </c>
      <c r="T250" s="175">
        <f>S250*H250</f>
        <v>0</v>
      </c>
      <c r="AR250" s="17" t="s">
        <v>253</v>
      </c>
      <c r="AT250" s="17" t="s">
        <v>335</v>
      </c>
      <c r="AU250" s="17" t="s">
        <v>130</v>
      </c>
      <c r="AY250" s="17" t="s">
        <v>121</v>
      </c>
      <c r="BE250" s="176">
        <f>IF(N250="základní",J250,0)</f>
        <v>0</v>
      </c>
      <c r="BF250" s="176">
        <f>IF(N250="snížená",J250,0)</f>
        <v>0</v>
      </c>
      <c r="BG250" s="176">
        <f>IF(N250="zákl. přenesená",J250,0)</f>
        <v>0</v>
      </c>
      <c r="BH250" s="176">
        <f>IF(N250="sníž. přenesená",J250,0)</f>
        <v>0</v>
      </c>
      <c r="BI250" s="176">
        <f>IF(N250="nulová",J250,0)</f>
        <v>0</v>
      </c>
      <c r="BJ250" s="17" t="s">
        <v>130</v>
      </c>
      <c r="BK250" s="176">
        <f>ROUND(I250*H250,2)</f>
        <v>0</v>
      </c>
      <c r="BL250" s="17" t="s">
        <v>143</v>
      </c>
      <c r="BM250" s="17" t="s">
        <v>355</v>
      </c>
    </row>
    <row r="251" spans="2:65" s="10" customFormat="1" ht="29.85" customHeight="1" x14ac:dyDescent="0.3">
      <c r="B251" s="150"/>
      <c r="D251" s="161" t="s">
        <v>75</v>
      </c>
      <c r="E251" s="162" t="s">
        <v>356</v>
      </c>
      <c r="F251" s="162" t="s">
        <v>357</v>
      </c>
      <c r="I251" s="153"/>
      <c r="J251" s="163">
        <f>BK251</f>
        <v>0</v>
      </c>
      <c r="L251" s="150"/>
      <c r="M251" s="155"/>
      <c r="N251" s="156"/>
      <c r="O251" s="156"/>
      <c r="P251" s="157">
        <f>SUM(P252:P371)</f>
        <v>0</v>
      </c>
      <c r="Q251" s="156"/>
      <c r="R251" s="157">
        <f>SUM(R252:R371)</f>
        <v>80.509015199999993</v>
      </c>
      <c r="S251" s="156"/>
      <c r="T251" s="158">
        <f>SUM(T252:T371)</f>
        <v>0</v>
      </c>
      <c r="AR251" s="151" t="s">
        <v>23</v>
      </c>
      <c r="AT251" s="159" t="s">
        <v>75</v>
      </c>
      <c r="AU251" s="159" t="s">
        <v>23</v>
      </c>
      <c r="AY251" s="151" t="s">
        <v>121</v>
      </c>
      <c r="BK251" s="160">
        <f>SUM(BK252:BK371)</f>
        <v>0</v>
      </c>
    </row>
    <row r="252" spans="2:65" s="1" customFormat="1" ht="22.5" customHeight="1" x14ac:dyDescent="0.3">
      <c r="B252" s="164"/>
      <c r="C252" s="165" t="s">
        <v>358</v>
      </c>
      <c r="D252" s="165" t="s">
        <v>124</v>
      </c>
      <c r="E252" s="166" t="s">
        <v>359</v>
      </c>
      <c r="F252" s="167" t="s">
        <v>360</v>
      </c>
      <c r="G252" s="168" t="s">
        <v>211</v>
      </c>
      <c r="H252" s="169">
        <v>86.04</v>
      </c>
      <c r="I252" s="170">
        <v>0</v>
      </c>
      <c r="J252" s="171">
        <f>ROUND(I252*H252,2)</f>
        <v>0</v>
      </c>
      <c r="K252" s="167" t="s">
        <v>128</v>
      </c>
      <c r="L252" s="35"/>
      <c r="M252" s="172" t="s">
        <v>3</v>
      </c>
      <c r="N252" s="173" t="s">
        <v>48</v>
      </c>
      <c r="O252" s="36"/>
      <c r="P252" s="174">
        <f>O252*H252</f>
        <v>0</v>
      </c>
      <c r="Q252" s="174">
        <v>0.04</v>
      </c>
      <c r="R252" s="174">
        <f>Q252*H252</f>
        <v>3.4416000000000002</v>
      </c>
      <c r="S252" s="174">
        <v>0</v>
      </c>
      <c r="T252" s="175">
        <f>S252*H252</f>
        <v>0</v>
      </c>
      <c r="AR252" s="17" t="s">
        <v>143</v>
      </c>
      <c r="AT252" s="17" t="s">
        <v>124</v>
      </c>
      <c r="AU252" s="17" t="s">
        <v>130</v>
      </c>
      <c r="AY252" s="17" t="s">
        <v>121</v>
      </c>
      <c r="BE252" s="176">
        <f>IF(N252="základní",J252,0)</f>
        <v>0</v>
      </c>
      <c r="BF252" s="176">
        <f>IF(N252="snížená",J252,0)</f>
        <v>0</v>
      </c>
      <c r="BG252" s="176">
        <f>IF(N252="zákl. přenesená",J252,0)</f>
        <v>0</v>
      </c>
      <c r="BH252" s="176">
        <f>IF(N252="sníž. přenesená",J252,0)</f>
        <v>0</v>
      </c>
      <c r="BI252" s="176">
        <f>IF(N252="nulová",J252,0)</f>
        <v>0</v>
      </c>
      <c r="BJ252" s="17" t="s">
        <v>130</v>
      </c>
      <c r="BK252" s="176">
        <f>ROUND(I252*H252,2)</f>
        <v>0</v>
      </c>
      <c r="BL252" s="17" t="s">
        <v>143</v>
      </c>
      <c r="BM252" s="17" t="s">
        <v>361</v>
      </c>
    </row>
    <row r="253" spans="2:65" s="1" customFormat="1" ht="27" x14ac:dyDescent="0.3">
      <c r="B253" s="35"/>
      <c r="D253" s="191" t="s">
        <v>213</v>
      </c>
      <c r="F253" s="203" t="s">
        <v>362</v>
      </c>
      <c r="I253" s="204"/>
      <c r="L253" s="35"/>
      <c r="M253" s="64"/>
      <c r="N253" s="36"/>
      <c r="O253" s="36"/>
      <c r="P253" s="36"/>
      <c r="Q253" s="36"/>
      <c r="R253" s="36"/>
      <c r="S253" s="36"/>
      <c r="T253" s="65"/>
      <c r="AT253" s="17" t="s">
        <v>213</v>
      </c>
      <c r="AU253" s="17" t="s">
        <v>130</v>
      </c>
    </row>
    <row r="254" spans="2:65" s="11" customFormat="1" x14ac:dyDescent="0.3">
      <c r="B254" s="181"/>
      <c r="D254" s="191" t="s">
        <v>197</v>
      </c>
      <c r="E254" s="190" t="s">
        <v>3</v>
      </c>
      <c r="F254" s="192" t="s">
        <v>363</v>
      </c>
      <c r="H254" s="193">
        <v>9.3239999999999998</v>
      </c>
      <c r="I254" s="186"/>
      <c r="L254" s="181"/>
      <c r="M254" s="187"/>
      <c r="N254" s="188"/>
      <c r="O254" s="188"/>
      <c r="P254" s="188"/>
      <c r="Q254" s="188"/>
      <c r="R254" s="188"/>
      <c r="S254" s="188"/>
      <c r="T254" s="189"/>
      <c r="AT254" s="190" t="s">
        <v>197</v>
      </c>
      <c r="AU254" s="190" t="s">
        <v>130</v>
      </c>
      <c r="AV254" s="11" t="s">
        <v>130</v>
      </c>
      <c r="AW254" s="11" t="s">
        <v>40</v>
      </c>
      <c r="AX254" s="11" t="s">
        <v>76</v>
      </c>
      <c r="AY254" s="190" t="s">
        <v>121</v>
      </c>
    </row>
    <row r="255" spans="2:65" s="11" customFormat="1" x14ac:dyDescent="0.3">
      <c r="B255" s="181"/>
      <c r="D255" s="191" t="s">
        <v>197</v>
      </c>
      <c r="E255" s="190" t="s">
        <v>3</v>
      </c>
      <c r="F255" s="192" t="s">
        <v>364</v>
      </c>
      <c r="H255" s="193">
        <v>5.7359999999999998</v>
      </c>
      <c r="I255" s="186"/>
      <c r="L255" s="181"/>
      <c r="M255" s="187"/>
      <c r="N255" s="188"/>
      <c r="O255" s="188"/>
      <c r="P255" s="188"/>
      <c r="Q255" s="188"/>
      <c r="R255" s="188"/>
      <c r="S255" s="188"/>
      <c r="T255" s="189"/>
      <c r="AT255" s="190" t="s">
        <v>197</v>
      </c>
      <c r="AU255" s="190" t="s">
        <v>130</v>
      </c>
      <c r="AV255" s="11" t="s">
        <v>130</v>
      </c>
      <c r="AW255" s="11" t="s">
        <v>40</v>
      </c>
      <c r="AX255" s="11" t="s">
        <v>76</v>
      </c>
      <c r="AY255" s="190" t="s">
        <v>121</v>
      </c>
    </row>
    <row r="256" spans="2:65" s="11" customFormat="1" x14ac:dyDescent="0.3">
      <c r="B256" s="181"/>
      <c r="D256" s="191" t="s">
        <v>197</v>
      </c>
      <c r="E256" s="190" t="s">
        <v>3</v>
      </c>
      <c r="F256" s="192" t="s">
        <v>365</v>
      </c>
      <c r="H256" s="193">
        <v>6.3</v>
      </c>
      <c r="I256" s="186"/>
      <c r="L256" s="181"/>
      <c r="M256" s="187"/>
      <c r="N256" s="188"/>
      <c r="O256" s="188"/>
      <c r="P256" s="188"/>
      <c r="Q256" s="188"/>
      <c r="R256" s="188"/>
      <c r="S256" s="188"/>
      <c r="T256" s="189"/>
      <c r="AT256" s="190" t="s">
        <v>197</v>
      </c>
      <c r="AU256" s="190" t="s">
        <v>130</v>
      </c>
      <c r="AV256" s="11" t="s">
        <v>130</v>
      </c>
      <c r="AW256" s="11" t="s">
        <v>40</v>
      </c>
      <c r="AX256" s="11" t="s">
        <v>76</v>
      </c>
      <c r="AY256" s="190" t="s">
        <v>121</v>
      </c>
    </row>
    <row r="257" spans="2:51" s="11" customFormat="1" x14ac:dyDescent="0.3">
      <c r="B257" s="181"/>
      <c r="D257" s="191" t="s">
        <v>197</v>
      </c>
      <c r="E257" s="190" t="s">
        <v>3</v>
      </c>
      <c r="F257" s="192" t="s">
        <v>366</v>
      </c>
      <c r="H257" s="193">
        <v>0.2</v>
      </c>
      <c r="I257" s="186"/>
      <c r="L257" s="181"/>
      <c r="M257" s="187"/>
      <c r="N257" s="188"/>
      <c r="O257" s="188"/>
      <c r="P257" s="188"/>
      <c r="Q257" s="188"/>
      <c r="R257" s="188"/>
      <c r="S257" s="188"/>
      <c r="T257" s="189"/>
      <c r="AT257" s="190" t="s">
        <v>197</v>
      </c>
      <c r="AU257" s="190" t="s">
        <v>130</v>
      </c>
      <c r="AV257" s="11" t="s">
        <v>130</v>
      </c>
      <c r="AW257" s="11" t="s">
        <v>40</v>
      </c>
      <c r="AX257" s="11" t="s">
        <v>76</v>
      </c>
      <c r="AY257" s="190" t="s">
        <v>121</v>
      </c>
    </row>
    <row r="258" spans="2:51" s="11" customFormat="1" x14ac:dyDescent="0.3">
      <c r="B258" s="181"/>
      <c r="D258" s="191" t="s">
        <v>197</v>
      </c>
      <c r="E258" s="190" t="s">
        <v>3</v>
      </c>
      <c r="F258" s="192" t="s">
        <v>367</v>
      </c>
      <c r="H258" s="193">
        <v>8.4120000000000008</v>
      </c>
      <c r="I258" s="186"/>
      <c r="L258" s="181"/>
      <c r="M258" s="187"/>
      <c r="N258" s="188"/>
      <c r="O258" s="188"/>
      <c r="P258" s="188"/>
      <c r="Q258" s="188"/>
      <c r="R258" s="188"/>
      <c r="S258" s="188"/>
      <c r="T258" s="189"/>
      <c r="AT258" s="190" t="s">
        <v>197</v>
      </c>
      <c r="AU258" s="190" t="s">
        <v>130</v>
      </c>
      <c r="AV258" s="11" t="s">
        <v>130</v>
      </c>
      <c r="AW258" s="11" t="s">
        <v>40</v>
      </c>
      <c r="AX258" s="11" t="s">
        <v>76</v>
      </c>
      <c r="AY258" s="190" t="s">
        <v>121</v>
      </c>
    </row>
    <row r="259" spans="2:51" s="11" customFormat="1" x14ac:dyDescent="0.3">
      <c r="B259" s="181"/>
      <c r="D259" s="191" t="s">
        <v>197</v>
      </c>
      <c r="E259" s="190" t="s">
        <v>3</v>
      </c>
      <c r="F259" s="192" t="s">
        <v>368</v>
      </c>
      <c r="H259" s="193">
        <v>2.87</v>
      </c>
      <c r="I259" s="186"/>
      <c r="L259" s="181"/>
      <c r="M259" s="187"/>
      <c r="N259" s="188"/>
      <c r="O259" s="188"/>
      <c r="P259" s="188"/>
      <c r="Q259" s="188"/>
      <c r="R259" s="188"/>
      <c r="S259" s="188"/>
      <c r="T259" s="189"/>
      <c r="AT259" s="190" t="s">
        <v>197</v>
      </c>
      <c r="AU259" s="190" t="s">
        <v>130</v>
      </c>
      <c r="AV259" s="11" t="s">
        <v>130</v>
      </c>
      <c r="AW259" s="11" t="s">
        <v>40</v>
      </c>
      <c r="AX259" s="11" t="s">
        <v>76</v>
      </c>
      <c r="AY259" s="190" t="s">
        <v>121</v>
      </c>
    </row>
    <row r="260" spans="2:51" s="11" customFormat="1" x14ac:dyDescent="0.3">
      <c r="B260" s="181"/>
      <c r="D260" s="191" t="s">
        <v>197</v>
      </c>
      <c r="E260" s="190" t="s">
        <v>3</v>
      </c>
      <c r="F260" s="192" t="s">
        <v>369</v>
      </c>
      <c r="H260" s="193">
        <v>2.4359999999999999</v>
      </c>
      <c r="I260" s="186"/>
      <c r="L260" s="181"/>
      <c r="M260" s="187"/>
      <c r="N260" s="188"/>
      <c r="O260" s="188"/>
      <c r="P260" s="188"/>
      <c r="Q260" s="188"/>
      <c r="R260" s="188"/>
      <c r="S260" s="188"/>
      <c r="T260" s="189"/>
      <c r="AT260" s="190" t="s">
        <v>197</v>
      </c>
      <c r="AU260" s="190" t="s">
        <v>130</v>
      </c>
      <c r="AV260" s="11" t="s">
        <v>130</v>
      </c>
      <c r="AW260" s="11" t="s">
        <v>40</v>
      </c>
      <c r="AX260" s="11" t="s">
        <v>76</v>
      </c>
      <c r="AY260" s="190" t="s">
        <v>121</v>
      </c>
    </row>
    <row r="261" spans="2:51" s="11" customFormat="1" x14ac:dyDescent="0.3">
      <c r="B261" s="181"/>
      <c r="D261" s="191" t="s">
        <v>197</v>
      </c>
      <c r="E261" s="190" t="s">
        <v>3</v>
      </c>
      <c r="F261" s="192" t="s">
        <v>370</v>
      </c>
      <c r="H261" s="193">
        <v>4.2080000000000002</v>
      </c>
      <c r="I261" s="186"/>
      <c r="L261" s="181"/>
      <c r="M261" s="187"/>
      <c r="N261" s="188"/>
      <c r="O261" s="188"/>
      <c r="P261" s="188"/>
      <c r="Q261" s="188"/>
      <c r="R261" s="188"/>
      <c r="S261" s="188"/>
      <c r="T261" s="189"/>
      <c r="AT261" s="190" t="s">
        <v>197</v>
      </c>
      <c r="AU261" s="190" t="s">
        <v>130</v>
      </c>
      <c r="AV261" s="11" t="s">
        <v>130</v>
      </c>
      <c r="AW261" s="11" t="s">
        <v>40</v>
      </c>
      <c r="AX261" s="11" t="s">
        <v>76</v>
      </c>
      <c r="AY261" s="190" t="s">
        <v>121</v>
      </c>
    </row>
    <row r="262" spans="2:51" s="11" customFormat="1" x14ac:dyDescent="0.3">
      <c r="B262" s="181"/>
      <c r="D262" s="191" t="s">
        <v>197</v>
      </c>
      <c r="E262" s="190" t="s">
        <v>3</v>
      </c>
      <c r="F262" s="192" t="s">
        <v>371</v>
      </c>
      <c r="H262" s="193">
        <v>2.274</v>
      </c>
      <c r="I262" s="186"/>
      <c r="L262" s="181"/>
      <c r="M262" s="187"/>
      <c r="N262" s="188"/>
      <c r="O262" s="188"/>
      <c r="P262" s="188"/>
      <c r="Q262" s="188"/>
      <c r="R262" s="188"/>
      <c r="S262" s="188"/>
      <c r="T262" s="189"/>
      <c r="AT262" s="190" t="s">
        <v>197</v>
      </c>
      <c r="AU262" s="190" t="s">
        <v>130</v>
      </c>
      <c r="AV262" s="11" t="s">
        <v>130</v>
      </c>
      <c r="AW262" s="11" t="s">
        <v>40</v>
      </c>
      <c r="AX262" s="11" t="s">
        <v>76</v>
      </c>
      <c r="AY262" s="190" t="s">
        <v>121</v>
      </c>
    </row>
    <row r="263" spans="2:51" s="11" customFormat="1" x14ac:dyDescent="0.3">
      <c r="B263" s="181"/>
      <c r="D263" s="191" t="s">
        <v>197</v>
      </c>
      <c r="E263" s="190" t="s">
        <v>3</v>
      </c>
      <c r="F263" s="192" t="s">
        <v>372</v>
      </c>
      <c r="H263" s="193">
        <v>1.26</v>
      </c>
      <c r="I263" s="186"/>
      <c r="L263" s="181"/>
      <c r="M263" s="187"/>
      <c r="N263" s="188"/>
      <c r="O263" s="188"/>
      <c r="P263" s="188"/>
      <c r="Q263" s="188"/>
      <c r="R263" s="188"/>
      <c r="S263" s="188"/>
      <c r="T263" s="189"/>
      <c r="AT263" s="190" t="s">
        <v>197</v>
      </c>
      <c r="AU263" s="190" t="s">
        <v>130</v>
      </c>
      <c r="AV263" s="11" t="s">
        <v>130</v>
      </c>
      <c r="AW263" s="11" t="s">
        <v>40</v>
      </c>
      <c r="AX263" s="11" t="s">
        <v>76</v>
      </c>
      <c r="AY263" s="190" t="s">
        <v>121</v>
      </c>
    </row>
    <row r="264" spans="2:51" s="13" customFormat="1" x14ac:dyDescent="0.3">
      <c r="B264" s="205"/>
      <c r="D264" s="191" t="s">
        <v>197</v>
      </c>
      <c r="E264" s="206" t="s">
        <v>3</v>
      </c>
      <c r="F264" s="207" t="s">
        <v>233</v>
      </c>
      <c r="H264" s="208">
        <v>43.02</v>
      </c>
      <c r="I264" s="209"/>
      <c r="L264" s="205"/>
      <c r="M264" s="210"/>
      <c r="N264" s="211"/>
      <c r="O264" s="211"/>
      <c r="P264" s="211"/>
      <c r="Q264" s="211"/>
      <c r="R264" s="211"/>
      <c r="S264" s="211"/>
      <c r="T264" s="212"/>
      <c r="AT264" s="206" t="s">
        <v>197</v>
      </c>
      <c r="AU264" s="206" t="s">
        <v>130</v>
      </c>
      <c r="AV264" s="13" t="s">
        <v>137</v>
      </c>
      <c r="AW264" s="13" t="s">
        <v>40</v>
      </c>
      <c r="AX264" s="13" t="s">
        <v>76</v>
      </c>
      <c r="AY264" s="206" t="s">
        <v>121</v>
      </c>
    </row>
    <row r="265" spans="2:51" s="11" customFormat="1" x14ac:dyDescent="0.3">
      <c r="B265" s="181"/>
      <c r="D265" s="191" t="s">
        <v>197</v>
      </c>
      <c r="E265" s="190" t="s">
        <v>3</v>
      </c>
      <c r="F265" s="192" t="s">
        <v>363</v>
      </c>
      <c r="H265" s="193">
        <v>9.3239999999999998</v>
      </c>
      <c r="I265" s="186"/>
      <c r="L265" s="181"/>
      <c r="M265" s="187"/>
      <c r="N265" s="188"/>
      <c r="O265" s="188"/>
      <c r="P265" s="188"/>
      <c r="Q265" s="188"/>
      <c r="R265" s="188"/>
      <c r="S265" s="188"/>
      <c r="T265" s="189"/>
      <c r="AT265" s="190" t="s">
        <v>197</v>
      </c>
      <c r="AU265" s="190" t="s">
        <v>130</v>
      </c>
      <c r="AV265" s="11" t="s">
        <v>130</v>
      </c>
      <c r="AW265" s="11" t="s">
        <v>40</v>
      </c>
      <c r="AX265" s="11" t="s">
        <v>76</v>
      </c>
      <c r="AY265" s="190" t="s">
        <v>121</v>
      </c>
    </row>
    <row r="266" spans="2:51" s="11" customFormat="1" x14ac:dyDescent="0.3">
      <c r="B266" s="181"/>
      <c r="D266" s="191" t="s">
        <v>197</v>
      </c>
      <c r="E266" s="190" t="s">
        <v>3</v>
      </c>
      <c r="F266" s="192" t="s">
        <v>364</v>
      </c>
      <c r="H266" s="193">
        <v>5.7359999999999998</v>
      </c>
      <c r="I266" s="186"/>
      <c r="L266" s="181"/>
      <c r="M266" s="187"/>
      <c r="N266" s="188"/>
      <c r="O266" s="188"/>
      <c r="P266" s="188"/>
      <c r="Q266" s="188"/>
      <c r="R266" s="188"/>
      <c r="S266" s="188"/>
      <c r="T266" s="189"/>
      <c r="AT266" s="190" t="s">
        <v>197</v>
      </c>
      <c r="AU266" s="190" t="s">
        <v>130</v>
      </c>
      <c r="AV266" s="11" t="s">
        <v>130</v>
      </c>
      <c r="AW266" s="11" t="s">
        <v>40</v>
      </c>
      <c r="AX266" s="11" t="s">
        <v>76</v>
      </c>
      <c r="AY266" s="190" t="s">
        <v>121</v>
      </c>
    </row>
    <row r="267" spans="2:51" s="11" customFormat="1" x14ac:dyDescent="0.3">
      <c r="B267" s="181"/>
      <c r="D267" s="191" t="s">
        <v>197</v>
      </c>
      <c r="E267" s="190" t="s">
        <v>3</v>
      </c>
      <c r="F267" s="192" t="s">
        <v>365</v>
      </c>
      <c r="H267" s="193">
        <v>6.3</v>
      </c>
      <c r="I267" s="186"/>
      <c r="L267" s="181"/>
      <c r="M267" s="187"/>
      <c r="N267" s="188"/>
      <c r="O267" s="188"/>
      <c r="P267" s="188"/>
      <c r="Q267" s="188"/>
      <c r="R267" s="188"/>
      <c r="S267" s="188"/>
      <c r="T267" s="189"/>
      <c r="AT267" s="190" t="s">
        <v>197</v>
      </c>
      <c r="AU267" s="190" t="s">
        <v>130</v>
      </c>
      <c r="AV267" s="11" t="s">
        <v>130</v>
      </c>
      <c r="AW267" s="11" t="s">
        <v>40</v>
      </c>
      <c r="AX267" s="11" t="s">
        <v>76</v>
      </c>
      <c r="AY267" s="190" t="s">
        <v>121</v>
      </c>
    </row>
    <row r="268" spans="2:51" s="11" customFormat="1" x14ac:dyDescent="0.3">
      <c r="B268" s="181"/>
      <c r="D268" s="191" t="s">
        <v>197</v>
      </c>
      <c r="E268" s="190" t="s">
        <v>3</v>
      </c>
      <c r="F268" s="192" t="s">
        <v>366</v>
      </c>
      <c r="H268" s="193">
        <v>0.2</v>
      </c>
      <c r="I268" s="186"/>
      <c r="L268" s="181"/>
      <c r="M268" s="187"/>
      <c r="N268" s="188"/>
      <c r="O268" s="188"/>
      <c r="P268" s="188"/>
      <c r="Q268" s="188"/>
      <c r="R268" s="188"/>
      <c r="S268" s="188"/>
      <c r="T268" s="189"/>
      <c r="AT268" s="190" t="s">
        <v>197</v>
      </c>
      <c r="AU268" s="190" t="s">
        <v>130</v>
      </c>
      <c r="AV268" s="11" t="s">
        <v>130</v>
      </c>
      <c r="AW268" s="11" t="s">
        <v>40</v>
      </c>
      <c r="AX268" s="11" t="s">
        <v>76</v>
      </c>
      <c r="AY268" s="190" t="s">
        <v>121</v>
      </c>
    </row>
    <row r="269" spans="2:51" s="11" customFormat="1" x14ac:dyDescent="0.3">
      <c r="B269" s="181"/>
      <c r="D269" s="191" t="s">
        <v>197</v>
      </c>
      <c r="E269" s="190" t="s">
        <v>3</v>
      </c>
      <c r="F269" s="192" t="s">
        <v>367</v>
      </c>
      <c r="H269" s="193">
        <v>8.4120000000000008</v>
      </c>
      <c r="I269" s="186"/>
      <c r="L269" s="181"/>
      <c r="M269" s="187"/>
      <c r="N269" s="188"/>
      <c r="O269" s="188"/>
      <c r="P269" s="188"/>
      <c r="Q269" s="188"/>
      <c r="R269" s="188"/>
      <c r="S269" s="188"/>
      <c r="T269" s="189"/>
      <c r="AT269" s="190" t="s">
        <v>197</v>
      </c>
      <c r="AU269" s="190" t="s">
        <v>130</v>
      </c>
      <c r="AV269" s="11" t="s">
        <v>130</v>
      </c>
      <c r="AW269" s="11" t="s">
        <v>40</v>
      </c>
      <c r="AX269" s="11" t="s">
        <v>76</v>
      </c>
      <c r="AY269" s="190" t="s">
        <v>121</v>
      </c>
    </row>
    <row r="270" spans="2:51" s="11" customFormat="1" x14ac:dyDescent="0.3">
      <c r="B270" s="181"/>
      <c r="D270" s="191" t="s">
        <v>197</v>
      </c>
      <c r="E270" s="190" t="s">
        <v>3</v>
      </c>
      <c r="F270" s="192" t="s">
        <v>368</v>
      </c>
      <c r="H270" s="193">
        <v>2.87</v>
      </c>
      <c r="I270" s="186"/>
      <c r="L270" s="181"/>
      <c r="M270" s="187"/>
      <c r="N270" s="188"/>
      <c r="O270" s="188"/>
      <c r="P270" s="188"/>
      <c r="Q270" s="188"/>
      <c r="R270" s="188"/>
      <c r="S270" s="188"/>
      <c r="T270" s="189"/>
      <c r="AT270" s="190" t="s">
        <v>197</v>
      </c>
      <c r="AU270" s="190" t="s">
        <v>130</v>
      </c>
      <c r="AV270" s="11" t="s">
        <v>130</v>
      </c>
      <c r="AW270" s="11" t="s">
        <v>40</v>
      </c>
      <c r="AX270" s="11" t="s">
        <v>76</v>
      </c>
      <c r="AY270" s="190" t="s">
        <v>121</v>
      </c>
    </row>
    <row r="271" spans="2:51" s="11" customFormat="1" x14ac:dyDescent="0.3">
      <c r="B271" s="181"/>
      <c r="D271" s="191" t="s">
        <v>197</v>
      </c>
      <c r="E271" s="190" t="s">
        <v>3</v>
      </c>
      <c r="F271" s="192" t="s">
        <v>369</v>
      </c>
      <c r="H271" s="193">
        <v>2.4359999999999999</v>
      </c>
      <c r="I271" s="186"/>
      <c r="L271" s="181"/>
      <c r="M271" s="187"/>
      <c r="N271" s="188"/>
      <c r="O271" s="188"/>
      <c r="P271" s="188"/>
      <c r="Q271" s="188"/>
      <c r="R271" s="188"/>
      <c r="S271" s="188"/>
      <c r="T271" s="189"/>
      <c r="AT271" s="190" t="s">
        <v>197</v>
      </c>
      <c r="AU271" s="190" t="s">
        <v>130</v>
      </c>
      <c r="AV271" s="11" t="s">
        <v>130</v>
      </c>
      <c r="AW271" s="11" t="s">
        <v>40</v>
      </c>
      <c r="AX271" s="11" t="s">
        <v>76</v>
      </c>
      <c r="AY271" s="190" t="s">
        <v>121</v>
      </c>
    </row>
    <row r="272" spans="2:51" s="11" customFormat="1" x14ac:dyDescent="0.3">
      <c r="B272" s="181"/>
      <c r="D272" s="191" t="s">
        <v>197</v>
      </c>
      <c r="E272" s="190" t="s">
        <v>3</v>
      </c>
      <c r="F272" s="192" t="s">
        <v>370</v>
      </c>
      <c r="H272" s="193">
        <v>4.2080000000000002</v>
      </c>
      <c r="I272" s="186"/>
      <c r="L272" s="181"/>
      <c r="M272" s="187"/>
      <c r="N272" s="188"/>
      <c r="O272" s="188"/>
      <c r="P272" s="188"/>
      <c r="Q272" s="188"/>
      <c r="R272" s="188"/>
      <c r="S272" s="188"/>
      <c r="T272" s="189"/>
      <c r="AT272" s="190" t="s">
        <v>197</v>
      </c>
      <c r="AU272" s="190" t="s">
        <v>130</v>
      </c>
      <c r="AV272" s="11" t="s">
        <v>130</v>
      </c>
      <c r="AW272" s="11" t="s">
        <v>40</v>
      </c>
      <c r="AX272" s="11" t="s">
        <v>76</v>
      </c>
      <c r="AY272" s="190" t="s">
        <v>121</v>
      </c>
    </row>
    <row r="273" spans="2:65" s="11" customFormat="1" x14ac:dyDescent="0.3">
      <c r="B273" s="181"/>
      <c r="D273" s="191" t="s">
        <v>197</v>
      </c>
      <c r="E273" s="190" t="s">
        <v>3</v>
      </c>
      <c r="F273" s="192" t="s">
        <v>371</v>
      </c>
      <c r="H273" s="193">
        <v>2.274</v>
      </c>
      <c r="I273" s="186"/>
      <c r="L273" s="181"/>
      <c r="M273" s="187"/>
      <c r="N273" s="188"/>
      <c r="O273" s="188"/>
      <c r="P273" s="188"/>
      <c r="Q273" s="188"/>
      <c r="R273" s="188"/>
      <c r="S273" s="188"/>
      <c r="T273" s="189"/>
      <c r="AT273" s="190" t="s">
        <v>197</v>
      </c>
      <c r="AU273" s="190" t="s">
        <v>130</v>
      </c>
      <c r="AV273" s="11" t="s">
        <v>130</v>
      </c>
      <c r="AW273" s="11" t="s">
        <v>40</v>
      </c>
      <c r="AX273" s="11" t="s">
        <v>76</v>
      </c>
      <c r="AY273" s="190" t="s">
        <v>121</v>
      </c>
    </row>
    <row r="274" spans="2:65" s="11" customFormat="1" x14ac:dyDescent="0.3">
      <c r="B274" s="181"/>
      <c r="D274" s="191" t="s">
        <v>197</v>
      </c>
      <c r="E274" s="190" t="s">
        <v>3</v>
      </c>
      <c r="F274" s="192" t="s">
        <v>372</v>
      </c>
      <c r="H274" s="193">
        <v>1.26</v>
      </c>
      <c r="I274" s="186"/>
      <c r="L274" s="181"/>
      <c r="M274" s="187"/>
      <c r="N274" s="188"/>
      <c r="O274" s="188"/>
      <c r="P274" s="188"/>
      <c r="Q274" s="188"/>
      <c r="R274" s="188"/>
      <c r="S274" s="188"/>
      <c r="T274" s="189"/>
      <c r="AT274" s="190" t="s">
        <v>197</v>
      </c>
      <c r="AU274" s="190" t="s">
        <v>130</v>
      </c>
      <c r="AV274" s="11" t="s">
        <v>130</v>
      </c>
      <c r="AW274" s="11" t="s">
        <v>40</v>
      </c>
      <c r="AX274" s="11" t="s">
        <v>76</v>
      </c>
      <c r="AY274" s="190" t="s">
        <v>121</v>
      </c>
    </row>
    <row r="275" spans="2:65" s="13" customFormat="1" x14ac:dyDescent="0.3">
      <c r="B275" s="205"/>
      <c r="D275" s="191" t="s">
        <v>197</v>
      </c>
      <c r="E275" s="206" t="s">
        <v>3</v>
      </c>
      <c r="F275" s="207" t="s">
        <v>234</v>
      </c>
      <c r="H275" s="208">
        <v>43.02</v>
      </c>
      <c r="I275" s="209"/>
      <c r="L275" s="205"/>
      <c r="M275" s="210"/>
      <c r="N275" s="211"/>
      <c r="O275" s="211"/>
      <c r="P275" s="211"/>
      <c r="Q275" s="211"/>
      <c r="R275" s="211"/>
      <c r="S275" s="211"/>
      <c r="T275" s="212"/>
      <c r="AT275" s="206" t="s">
        <v>197</v>
      </c>
      <c r="AU275" s="206" t="s">
        <v>130</v>
      </c>
      <c r="AV275" s="13" t="s">
        <v>137</v>
      </c>
      <c r="AW275" s="13" t="s">
        <v>40</v>
      </c>
      <c r="AX275" s="13" t="s">
        <v>76</v>
      </c>
      <c r="AY275" s="206" t="s">
        <v>121</v>
      </c>
    </row>
    <row r="276" spans="2:65" s="12" customFormat="1" x14ac:dyDescent="0.3">
      <c r="B276" s="194"/>
      <c r="D276" s="182" t="s">
        <v>197</v>
      </c>
      <c r="E276" s="195" t="s">
        <v>3</v>
      </c>
      <c r="F276" s="196" t="s">
        <v>204</v>
      </c>
      <c r="H276" s="197">
        <v>86.04</v>
      </c>
      <c r="I276" s="198"/>
      <c r="L276" s="194"/>
      <c r="M276" s="199"/>
      <c r="N276" s="200"/>
      <c r="O276" s="200"/>
      <c r="P276" s="200"/>
      <c r="Q276" s="200"/>
      <c r="R276" s="200"/>
      <c r="S276" s="200"/>
      <c r="T276" s="201"/>
      <c r="AT276" s="202" t="s">
        <v>197</v>
      </c>
      <c r="AU276" s="202" t="s">
        <v>130</v>
      </c>
      <c r="AV276" s="12" t="s">
        <v>143</v>
      </c>
      <c r="AW276" s="12" t="s">
        <v>40</v>
      </c>
      <c r="AX276" s="12" t="s">
        <v>23</v>
      </c>
      <c r="AY276" s="202" t="s">
        <v>121</v>
      </c>
    </row>
    <row r="277" spans="2:65" s="1" customFormat="1" ht="22.5" customHeight="1" x14ac:dyDescent="0.3">
      <c r="B277" s="164"/>
      <c r="C277" s="165" t="s">
        <v>373</v>
      </c>
      <c r="D277" s="165" t="s">
        <v>124</v>
      </c>
      <c r="E277" s="166" t="s">
        <v>374</v>
      </c>
      <c r="F277" s="167" t="s">
        <v>375</v>
      </c>
      <c r="G277" s="168" t="s">
        <v>211</v>
      </c>
      <c r="H277" s="169">
        <v>617.4</v>
      </c>
      <c r="I277" s="170">
        <v>0</v>
      </c>
      <c r="J277" s="171">
        <f>ROUND(I277*H277,2)</f>
        <v>0</v>
      </c>
      <c r="K277" s="167" t="s">
        <v>128</v>
      </c>
      <c r="L277" s="35"/>
      <c r="M277" s="172" t="s">
        <v>3</v>
      </c>
      <c r="N277" s="173" t="s">
        <v>48</v>
      </c>
      <c r="O277" s="36"/>
      <c r="P277" s="174">
        <f>O277*H277</f>
        <v>0</v>
      </c>
      <c r="Q277" s="174">
        <v>7.3499999999999998E-3</v>
      </c>
      <c r="R277" s="174">
        <f>Q277*H277</f>
        <v>4.53789</v>
      </c>
      <c r="S277" s="174">
        <v>0</v>
      </c>
      <c r="T277" s="175">
        <f>S277*H277</f>
        <v>0</v>
      </c>
      <c r="AR277" s="17" t="s">
        <v>143</v>
      </c>
      <c r="AT277" s="17" t="s">
        <v>124</v>
      </c>
      <c r="AU277" s="17" t="s">
        <v>130</v>
      </c>
      <c r="AY277" s="17" t="s">
        <v>121</v>
      </c>
      <c r="BE277" s="176">
        <f>IF(N277="základní",J277,0)</f>
        <v>0</v>
      </c>
      <c r="BF277" s="176">
        <f>IF(N277="snížená",J277,0)</f>
        <v>0</v>
      </c>
      <c r="BG277" s="176">
        <f>IF(N277="zákl. přenesená",J277,0)</f>
        <v>0</v>
      </c>
      <c r="BH277" s="176">
        <f>IF(N277="sníž. přenesená",J277,0)</f>
        <v>0</v>
      </c>
      <c r="BI277" s="176">
        <f>IF(N277="nulová",J277,0)</f>
        <v>0</v>
      </c>
      <c r="BJ277" s="17" t="s">
        <v>130</v>
      </c>
      <c r="BK277" s="176">
        <f>ROUND(I277*H277,2)</f>
        <v>0</v>
      </c>
      <c r="BL277" s="17" t="s">
        <v>143</v>
      </c>
      <c r="BM277" s="17" t="s">
        <v>376</v>
      </c>
    </row>
    <row r="278" spans="2:65" s="11" customFormat="1" x14ac:dyDescent="0.3">
      <c r="B278" s="181"/>
      <c r="D278" s="191" t="s">
        <v>197</v>
      </c>
      <c r="E278" s="190" t="s">
        <v>3</v>
      </c>
      <c r="F278" s="192" t="s">
        <v>377</v>
      </c>
      <c r="H278" s="193">
        <v>432.6</v>
      </c>
      <c r="I278" s="186"/>
      <c r="L278" s="181"/>
      <c r="M278" s="187"/>
      <c r="N278" s="188"/>
      <c r="O278" s="188"/>
      <c r="P278" s="188"/>
      <c r="Q278" s="188"/>
      <c r="R278" s="188"/>
      <c r="S278" s="188"/>
      <c r="T278" s="189"/>
      <c r="AT278" s="190" t="s">
        <v>197</v>
      </c>
      <c r="AU278" s="190" t="s">
        <v>130</v>
      </c>
      <c r="AV278" s="11" t="s">
        <v>130</v>
      </c>
      <c r="AW278" s="11" t="s">
        <v>40</v>
      </c>
      <c r="AX278" s="11" t="s">
        <v>76</v>
      </c>
      <c r="AY278" s="190" t="s">
        <v>121</v>
      </c>
    </row>
    <row r="279" spans="2:65" s="11" customFormat="1" x14ac:dyDescent="0.3">
      <c r="B279" s="181"/>
      <c r="D279" s="191" t="s">
        <v>197</v>
      </c>
      <c r="E279" s="190" t="s">
        <v>3</v>
      </c>
      <c r="F279" s="192" t="s">
        <v>378</v>
      </c>
      <c r="H279" s="193">
        <v>56.6</v>
      </c>
      <c r="I279" s="186"/>
      <c r="L279" s="181"/>
      <c r="M279" s="187"/>
      <c r="N279" s="188"/>
      <c r="O279" s="188"/>
      <c r="P279" s="188"/>
      <c r="Q279" s="188"/>
      <c r="R279" s="188"/>
      <c r="S279" s="188"/>
      <c r="T279" s="189"/>
      <c r="AT279" s="190" t="s">
        <v>197</v>
      </c>
      <c r="AU279" s="190" t="s">
        <v>130</v>
      </c>
      <c r="AV279" s="11" t="s">
        <v>130</v>
      </c>
      <c r="AW279" s="11" t="s">
        <v>40</v>
      </c>
      <c r="AX279" s="11" t="s">
        <v>76</v>
      </c>
      <c r="AY279" s="190" t="s">
        <v>121</v>
      </c>
    </row>
    <row r="280" spans="2:65" s="11" customFormat="1" x14ac:dyDescent="0.3">
      <c r="B280" s="181"/>
      <c r="D280" s="191" t="s">
        <v>197</v>
      </c>
      <c r="E280" s="190" t="s">
        <v>3</v>
      </c>
      <c r="F280" s="192" t="s">
        <v>379</v>
      </c>
      <c r="H280" s="193">
        <v>-180.5</v>
      </c>
      <c r="I280" s="186"/>
      <c r="L280" s="181"/>
      <c r="M280" s="187"/>
      <c r="N280" s="188"/>
      <c r="O280" s="188"/>
      <c r="P280" s="188"/>
      <c r="Q280" s="188"/>
      <c r="R280" s="188"/>
      <c r="S280" s="188"/>
      <c r="T280" s="189"/>
      <c r="AT280" s="190" t="s">
        <v>197</v>
      </c>
      <c r="AU280" s="190" t="s">
        <v>130</v>
      </c>
      <c r="AV280" s="11" t="s">
        <v>130</v>
      </c>
      <c r="AW280" s="11" t="s">
        <v>40</v>
      </c>
      <c r="AX280" s="11" t="s">
        <v>76</v>
      </c>
      <c r="AY280" s="190" t="s">
        <v>121</v>
      </c>
    </row>
    <row r="281" spans="2:65" s="13" customFormat="1" x14ac:dyDescent="0.3">
      <c r="B281" s="205"/>
      <c r="D281" s="191" t="s">
        <v>197</v>
      </c>
      <c r="E281" s="206" t="s">
        <v>3</v>
      </c>
      <c r="F281" s="207" t="s">
        <v>233</v>
      </c>
      <c r="H281" s="208">
        <v>308.7</v>
      </c>
      <c r="I281" s="209"/>
      <c r="L281" s="205"/>
      <c r="M281" s="210"/>
      <c r="N281" s="211"/>
      <c r="O281" s="211"/>
      <c r="P281" s="211"/>
      <c r="Q281" s="211"/>
      <c r="R281" s="211"/>
      <c r="S281" s="211"/>
      <c r="T281" s="212"/>
      <c r="AT281" s="206" t="s">
        <v>197</v>
      </c>
      <c r="AU281" s="206" t="s">
        <v>130</v>
      </c>
      <c r="AV281" s="13" t="s">
        <v>137</v>
      </c>
      <c r="AW281" s="13" t="s">
        <v>40</v>
      </c>
      <c r="AX281" s="13" t="s">
        <v>76</v>
      </c>
      <c r="AY281" s="206" t="s">
        <v>121</v>
      </c>
    </row>
    <row r="282" spans="2:65" s="11" customFormat="1" x14ac:dyDescent="0.3">
      <c r="B282" s="181"/>
      <c r="D282" s="191" t="s">
        <v>197</v>
      </c>
      <c r="E282" s="190" t="s">
        <v>3</v>
      </c>
      <c r="F282" s="192" t="s">
        <v>377</v>
      </c>
      <c r="H282" s="193">
        <v>432.6</v>
      </c>
      <c r="I282" s="186"/>
      <c r="L282" s="181"/>
      <c r="M282" s="187"/>
      <c r="N282" s="188"/>
      <c r="O282" s="188"/>
      <c r="P282" s="188"/>
      <c r="Q282" s="188"/>
      <c r="R282" s="188"/>
      <c r="S282" s="188"/>
      <c r="T282" s="189"/>
      <c r="AT282" s="190" t="s">
        <v>197</v>
      </c>
      <c r="AU282" s="190" t="s">
        <v>130</v>
      </c>
      <c r="AV282" s="11" t="s">
        <v>130</v>
      </c>
      <c r="AW282" s="11" t="s">
        <v>40</v>
      </c>
      <c r="AX282" s="11" t="s">
        <v>76</v>
      </c>
      <c r="AY282" s="190" t="s">
        <v>121</v>
      </c>
    </row>
    <row r="283" spans="2:65" s="11" customFormat="1" x14ac:dyDescent="0.3">
      <c r="B283" s="181"/>
      <c r="D283" s="191" t="s">
        <v>197</v>
      </c>
      <c r="E283" s="190" t="s">
        <v>3</v>
      </c>
      <c r="F283" s="192" t="s">
        <v>378</v>
      </c>
      <c r="H283" s="193">
        <v>56.6</v>
      </c>
      <c r="I283" s="186"/>
      <c r="L283" s="181"/>
      <c r="M283" s="187"/>
      <c r="N283" s="188"/>
      <c r="O283" s="188"/>
      <c r="P283" s="188"/>
      <c r="Q283" s="188"/>
      <c r="R283" s="188"/>
      <c r="S283" s="188"/>
      <c r="T283" s="189"/>
      <c r="AT283" s="190" t="s">
        <v>197</v>
      </c>
      <c r="AU283" s="190" t="s">
        <v>130</v>
      </c>
      <c r="AV283" s="11" t="s">
        <v>130</v>
      </c>
      <c r="AW283" s="11" t="s">
        <v>40</v>
      </c>
      <c r="AX283" s="11" t="s">
        <v>76</v>
      </c>
      <c r="AY283" s="190" t="s">
        <v>121</v>
      </c>
    </row>
    <row r="284" spans="2:65" s="11" customFormat="1" x14ac:dyDescent="0.3">
      <c r="B284" s="181"/>
      <c r="D284" s="191" t="s">
        <v>197</v>
      </c>
      <c r="E284" s="190" t="s">
        <v>3</v>
      </c>
      <c r="F284" s="192" t="s">
        <v>379</v>
      </c>
      <c r="H284" s="193">
        <v>-180.5</v>
      </c>
      <c r="I284" s="186"/>
      <c r="L284" s="181"/>
      <c r="M284" s="187"/>
      <c r="N284" s="188"/>
      <c r="O284" s="188"/>
      <c r="P284" s="188"/>
      <c r="Q284" s="188"/>
      <c r="R284" s="188"/>
      <c r="S284" s="188"/>
      <c r="T284" s="189"/>
      <c r="AT284" s="190" t="s">
        <v>197</v>
      </c>
      <c r="AU284" s="190" t="s">
        <v>130</v>
      </c>
      <c r="AV284" s="11" t="s">
        <v>130</v>
      </c>
      <c r="AW284" s="11" t="s">
        <v>40</v>
      </c>
      <c r="AX284" s="11" t="s">
        <v>76</v>
      </c>
      <c r="AY284" s="190" t="s">
        <v>121</v>
      </c>
    </row>
    <row r="285" spans="2:65" s="13" customFormat="1" x14ac:dyDescent="0.3">
      <c r="B285" s="205"/>
      <c r="D285" s="191" t="s">
        <v>197</v>
      </c>
      <c r="E285" s="206" t="s">
        <v>3</v>
      </c>
      <c r="F285" s="207" t="s">
        <v>234</v>
      </c>
      <c r="H285" s="208">
        <v>308.7</v>
      </c>
      <c r="I285" s="209"/>
      <c r="L285" s="205"/>
      <c r="M285" s="210"/>
      <c r="N285" s="211"/>
      <c r="O285" s="211"/>
      <c r="P285" s="211"/>
      <c r="Q285" s="211"/>
      <c r="R285" s="211"/>
      <c r="S285" s="211"/>
      <c r="T285" s="212"/>
      <c r="AT285" s="206" t="s">
        <v>197</v>
      </c>
      <c r="AU285" s="206" t="s">
        <v>130</v>
      </c>
      <c r="AV285" s="13" t="s">
        <v>137</v>
      </c>
      <c r="AW285" s="13" t="s">
        <v>40</v>
      </c>
      <c r="AX285" s="13" t="s">
        <v>76</v>
      </c>
      <c r="AY285" s="206" t="s">
        <v>121</v>
      </c>
    </row>
    <row r="286" spans="2:65" s="12" customFormat="1" x14ac:dyDescent="0.3">
      <c r="B286" s="194"/>
      <c r="D286" s="182" t="s">
        <v>197</v>
      </c>
      <c r="E286" s="195" t="s">
        <v>3</v>
      </c>
      <c r="F286" s="196" t="s">
        <v>204</v>
      </c>
      <c r="H286" s="197">
        <v>617.4</v>
      </c>
      <c r="I286" s="198"/>
      <c r="L286" s="194"/>
      <c r="M286" s="199"/>
      <c r="N286" s="200"/>
      <c r="O286" s="200"/>
      <c r="P286" s="200"/>
      <c r="Q286" s="200"/>
      <c r="R286" s="200"/>
      <c r="S286" s="200"/>
      <c r="T286" s="201"/>
      <c r="AT286" s="202" t="s">
        <v>197</v>
      </c>
      <c r="AU286" s="202" t="s">
        <v>130</v>
      </c>
      <c r="AV286" s="12" t="s">
        <v>143</v>
      </c>
      <c r="AW286" s="12" t="s">
        <v>40</v>
      </c>
      <c r="AX286" s="12" t="s">
        <v>23</v>
      </c>
      <c r="AY286" s="202" t="s">
        <v>121</v>
      </c>
    </row>
    <row r="287" spans="2:65" s="1" customFormat="1" ht="22.5" customHeight="1" x14ac:dyDescent="0.3">
      <c r="B287" s="164"/>
      <c r="C287" s="165" t="s">
        <v>380</v>
      </c>
      <c r="D287" s="165" t="s">
        <v>124</v>
      </c>
      <c r="E287" s="166" t="s">
        <v>381</v>
      </c>
      <c r="F287" s="167" t="s">
        <v>382</v>
      </c>
      <c r="G287" s="168" t="s">
        <v>211</v>
      </c>
      <c r="H287" s="169">
        <v>617.4</v>
      </c>
      <c r="I287" s="170">
        <v>0</v>
      </c>
      <c r="J287" s="171">
        <f>ROUND(I287*H287,2)</f>
        <v>0</v>
      </c>
      <c r="K287" s="167" t="s">
        <v>128</v>
      </c>
      <c r="L287" s="35"/>
      <c r="M287" s="172" t="s">
        <v>3</v>
      </c>
      <c r="N287" s="173" t="s">
        <v>48</v>
      </c>
      <c r="O287" s="36"/>
      <c r="P287" s="174">
        <f>O287*H287</f>
        <v>0</v>
      </c>
      <c r="Q287" s="174">
        <v>2.5999999999999998E-4</v>
      </c>
      <c r="R287" s="174">
        <f>Q287*H287</f>
        <v>0.16052399999999997</v>
      </c>
      <c r="S287" s="174">
        <v>0</v>
      </c>
      <c r="T287" s="175">
        <f>S287*H287</f>
        <v>0</v>
      </c>
      <c r="AR287" s="17" t="s">
        <v>143</v>
      </c>
      <c r="AT287" s="17" t="s">
        <v>124</v>
      </c>
      <c r="AU287" s="17" t="s">
        <v>130</v>
      </c>
      <c r="AY287" s="17" t="s">
        <v>121</v>
      </c>
      <c r="BE287" s="176">
        <f>IF(N287="základní",J287,0)</f>
        <v>0</v>
      </c>
      <c r="BF287" s="176">
        <f>IF(N287="snížená",J287,0)</f>
        <v>0</v>
      </c>
      <c r="BG287" s="176">
        <f>IF(N287="zákl. přenesená",J287,0)</f>
        <v>0</v>
      </c>
      <c r="BH287" s="176">
        <f>IF(N287="sníž. přenesená",J287,0)</f>
        <v>0</v>
      </c>
      <c r="BI287" s="176">
        <f>IF(N287="nulová",J287,0)</f>
        <v>0</v>
      </c>
      <c r="BJ287" s="17" t="s">
        <v>130</v>
      </c>
      <c r="BK287" s="176">
        <f>ROUND(I287*H287,2)</f>
        <v>0</v>
      </c>
      <c r="BL287" s="17" t="s">
        <v>143</v>
      </c>
      <c r="BM287" s="17" t="s">
        <v>383</v>
      </c>
    </row>
    <row r="288" spans="2:65" s="11" customFormat="1" x14ac:dyDescent="0.3">
      <c r="B288" s="181"/>
      <c r="D288" s="191" t="s">
        <v>197</v>
      </c>
      <c r="E288" s="190" t="s">
        <v>3</v>
      </c>
      <c r="F288" s="192" t="s">
        <v>377</v>
      </c>
      <c r="H288" s="193">
        <v>432.6</v>
      </c>
      <c r="I288" s="186"/>
      <c r="L288" s="181"/>
      <c r="M288" s="187"/>
      <c r="N288" s="188"/>
      <c r="O288" s="188"/>
      <c r="P288" s="188"/>
      <c r="Q288" s="188"/>
      <c r="R288" s="188"/>
      <c r="S288" s="188"/>
      <c r="T288" s="189"/>
      <c r="AT288" s="190" t="s">
        <v>197</v>
      </c>
      <c r="AU288" s="190" t="s">
        <v>130</v>
      </c>
      <c r="AV288" s="11" t="s">
        <v>130</v>
      </c>
      <c r="AW288" s="11" t="s">
        <v>40</v>
      </c>
      <c r="AX288" s="11" t="s">
        <v>76</v>
      </c>
      <c r="AY288" s="190" t="s">
        <v>121</v>
      </c>
    </row>
    <row r="289" spans="2:65" s="11" customFormat="1" x14ac:dyDescent="0.3">
      <c r="B289" s="181"/>
      <c r="D289" s="191" t="s">
        <v>197</v>
      </c>
      <c r="E289" s="190" t="s">
        <v>3</v>
      </c>
      <c r="F289" s="192" t="s">
        <v>378</v>
      </c>
      <c r="H289" s="193">
        <v>56.6</v>
      </c>
      <c r="I289" s="186"/>
      <c r="L289" s="181"/>
      <c r="M289" s="187"/>
      <c r="N289" s="188"/>
      <c r="O289" s="188"/>
      <c r="P289" s="188"/>
      <c r="Q289" s="188"/>
      <c r="R289" s="188"/>
      <c r="S289" s="188"/>
      <c r="T289" s="189"/>
      <c r="AT289" s="190" t="s">
        <v>197</v>
      </c>
      <c r="AU289" s="190" t="s">
        <v>130</v>
      </c>
      <c r="AV289" s="11" t="s">
        <v>130</v>
      </c>
      <c r="AW289" s="11" t="s">
        <v>40</v>
      </c>
      <c r="AX289" s="11" t="s">
        <v>76</v>
      </c>
      <c r="AY289" s="190" t="s">
        <v>121</v>
      </c>
    </row>
    <row r="290" spans="2:65" s="11" customFormat="1" x14ac:dyDescent="0.3">
      <c r="B290" s="181"/>
      <c r="D290" s="191" t="s">
        <v>197</v>
      </c>
      <c r="E290" s="190" t="s">
        <v>3</v>
      </c>
      <c r="F290" s="192" t="s">
        <v>379</v>
      </c>
      <c r="H290" s="193">
        <v>-180.5</v>
      </c>
      <c r="I290" s="186"/>
      <c r="L290" s="181"/>
      <c r="M290" s="187"/>
      <c r="N290" s="188"/>
      <c r="O290" s="188"/>
      <c r="P290" s="188"/>
      <c r="Q290" s="188"/>
      <c r="R290" s="188"/>
      <c r="S290" s="188"/>
      <c r="T290" s="189"/>
      <c r="AT290" s="190" t="s">
        <v>197</v>
      </c>
      <c r="AU290" s="190" t="s">
        <v>130</v>
      </c>
      <c r="AV290" s="11" t="s">
        <v>130</v>
      </c>
      <c r="AW290" s="11" t="s">
        <v>40</v>
      </c>
      <c r="AX290" s="11" t="s">
        <v>76</v>
      </c>
      <c r="AY290" s="190" t="s">
        <v>121</v>
      </c>
    </row>
    <row r="291" spans="2:65" s="13" customFormat="1" x14ac:dyDescent="0.3">
      <c r="B291" s="205"/>
      <c r="D291" s="191" t="s">
        <v>197</v>
      </c>
      <c r="E291" s="206" t="s">
        <v>3</v>
      </c>
      <c r="F291" s="207" t="s">
        <v>233</v>
      </c>
      <c r="H291" s="208">
        <v>308.7</v>
      </c>
      <c r="I291" s="209"/>
      <c r="L291" s="205"/>
      <c r="M291" s="210"/>
      <c r="N291" s="211"/>
      <c r="O291" s="211"/>
      <c r="P291" s="211"/>
      <c r="Q291" s="211"/>
      <c r="R291" s="211"/>
      <c r="S291" s="211"/>
      <c r="T291" s="212"/>
      <c r="AT291" s="206" t="s">
        <v>197</v>
      </c>
      <c r="AU291" s="206" t="s">
        <v>130</v>
      </c>
      <c r="AV291" s="13" t="s">
        <v>137</v>
      </c>
      <c r="AW291" s="13" t="s">
        <v>40</v>
      </c>
      <c r="AX291" s="13" t="s">
        <v>76</v>
      </c>
      <c r="AY291" s="206" t="s">
        <v>121</v>
      </c>
    </row>
    <row r="292" spans="2:65" s="11" customFormat="1" x14ac:dyDescent="0.3">
      <c r="B292" s="181"/>
      <c r="D292" s="191" t="s">
        <v>197</v>
      </c>
      <c r="E292" s="190" t="s">
        <v>3</v>
      </c>
      <c r="F292" s="192" t="s">
        <v>377</v>
      </c>
      <c r="H292" s="193">
        <v>432.6</v>
      </c>
      <c r="I292" s="186"/>
      <c r="L292" s="181"/>
      <c r="M292" s="187"/>
      <c r="N292" s="188"/>
      <c r="O292" s="188"/>
      <c r="P292" s="188"/>
      <c r="Q292" s="188"/>
      <c r="R292" s="188"/>
      <c r="S292" s="188"/>
      <c r="T292" s="189"/>
      <c r="AT292" s="190" t="s">
        <v>197</v>
      </c>
      <c r="AU292" s="190" t="s">
        <v>130</v>
      </c>
      <c r="AV292" s="11" t="s">
        <v>130</v>
      </c>
      <c r="AW292" s="11" t="s">
        <v>40</v>
      </c>
      <c r="AX292" s="11" t="s">
        <v>76</v>
      </c>
      <c r="AY292" s="190" t="s">
        <v>121</v>
      </c>
    </row>
    <row r="293" spans="2:65" s="11" customFormat="1" x14ac:dyDescent="0.3">
      <c r="B293" s="181"/>
      <c r="D293" s="191" t="s">
        <v>197</v>
      </c>
      <c r="E293" s="190" t="s">
        <v>3</v>
      </c>
      <c r="F293" s="192" t="s">
        <v>378</v>
      </c>
      <c r="H293" s="193">
        <v>56.6</v>
      </c>
      <c r="I293" s="186"/>
      <c r="L293" s="181"/>
      <c r="M293" s="187"/>
      <c r="N293" s="188"/>
      <c r="O293" s="188"/>
      <c r="P293" s="188"/>
      <c r="Q293" s="188"/>
      <c r="R293" s="188"/>
      <c r="S293" s="188"/>
      <c r="T293" s="189"/>
      <c r="AT293" s="190" t="s">
        <v>197</v>
      </c>
      <c r="AU293" s="190" t="s">
        <v>130</v>
      </c>
      <c r="AV293" s="11" t="s">
        <v>130</v>
      </c>
      <c r="AW293" s="11" t="s">
        <v>40</v>
      </c>
      <c r="AX293" s="11" t="s">
        <v>76</v>
      </c>
      <c r="AY293" s="190" t="s">
        <v>121</v>
      </c>
    </row>
    <row r="294" spans="2:65" s="11" customFormat="1" x14ac:dyDescent="0.3">
      <c r="B294" s="181"/>
      <c r="D294" s="191" t="s">
        <v>197</v>
      </c>
      <c r="E294" s="190" t="s">
        <v>3</v>
      </c>
      <c r="F294" s="192" t="s">
        <v>379</v>
      </c>
      <c r="H294" s="193">
        <v>-180.5</v>
      </c>
      <c r="I294" s="186"/>
      <c r="L294" s="181"/>
      <c r="M294" s="187"/>
      <c r="N294" s="188"/>
      <c r="O294" s="188"/>
      <c r="P294" s="188"/>
      <c r="Q294" s="188"/>
      <c r="R294" s="188"/>
      <c r="S294" s="188"/>
      <c r="T294" s="189"/>
      <c r="AT294" s="190" t="s">
        <v>197</v>
      </c>
      <c r="AU294" s="190" t="s">
        <v>130</v>
      </c>
      <c r="AV294" s="11" t="s">
        <v>130</v>
      </c>
      <c r="AW294" s="11" t="s">
        <v>40</v>
      </c>
      <c r="AX294" s="11" t="s">
        <v>76</v>
      </c>
      <c r="AY294" s="190" t="s">
        <v>121</v>
      </c>
    </row>
    <row r="295" spans="2:65" s="13" customFormat="1" x14ac:dyDescent="0.3">
      <c r="B295" s="205"/>
      <c r="D295" s="191" t="s">
        <v>197</v>
      </c>
      <c r="E295" s="206" t="s">
        <v>3</v>
      </c>
      <c r="F295" s="207" t="s">
        <v>234</v>
      </c>
      <c r="H295" s="208">
        <v>308.7</v>
      </c>
      <c r="I295" s="209"/>
      <c r="L295" s="205"/>
      <c r="M295" s="210"/>
      <c r="N295" s="211"/>
      <c r="O295" s="211"/>
      <c r="P295" s="211"/>
      <c r="Q295" s="211"/>
      <c r="R295" s="211"/>
      <c r="S295" s="211"/>
      <c r="T295" s="212"/>
      <c r="AT295" s="206" t="s">
        <v>197</v>
      </c>
      <c r="AU295" s="206" t="s">
        <v>130</v>
      </c>
      <c r="AV295" s="13" t="s">
        <v>137</v>
      </c>
      <c r="AW295" s="13" t="s">
        <v>40</v>
      </c>
      <c r="AX295" s="13" t="s">
        <v>76</v>
      </c>
      <c r="AY295" s="206" t="s">
        <v>121</v>
      </c>
    </row>
    <row r="296" spans="2:65" s="12" customFormat="1" x14ac:dyDescent="0.3">
      <c r="B296" s="194"/>
      <c r="D296" s="182" t="s">
        <v>197</v>
      </c>
      <c r="E296" s="195" t="s">
        <v>3</v>
      </c>
      <c r="F296" s="196" t="s">
        <v>204</v>
      </c>
      <c r="H296" s="197">
        <v>617.4</v>
      </c>
      <c r="I296" s="198"/>
      <c r="L296" s="194"/>
      <c r="M296" s="199"/>
      <c r="N296" s="200"/>
      <c r="O296" s="200"/>
      <c r="P296" s="200"/>
      <c r="Q296" s="200"/>
      <c r="R296" s="200"/>
      <c r="S296" s="200"/>
      <c r="T296" s="201"/>
      <c r="AT296" s="202" t="s">
        <v>197</v>
      </c>
      <c r="AU296" s="202" t="s">
        <v>130</v>
      </c>
      <c r="AV296" s="12" t="s">
        <v>143</v>
      </c>
      <c r="AW296" s="12" t="s">
        <v>40</v>
      </c>
      <c r="AX296" s="12" t="s">
        <v>23</v>
      </c>
      <c r="AY296" s="202" t="s">
        <v>121</v>
      </c>
    </row>
    <row r="297" spans="2:65" s="1" customFormat="1" ht="22.5" customHeight="1" x14ac:dyDescent="0.3">
      <c r="B297" s="164"/>
      <c r="C297" s="165" t="s">
        <v>384</v>
      </c>
      <c r="D297" s="165" t="s">
        <v>124</v>
      </c>
      <c r="E297" s="166" t="s">
        <v>385</v>
      </c>
      <c r="F297" s="167" t="s">
        <v>386</v>
      </c>
      <c r="G297" s="168" t="s">
        <v>211</v>
      </c>
      <c r="H297" s="169">
        <v>617.4</v>
      </c>
      <c r="I297" s="170">
        <v>0</v>
      </c>
      <c r="J297" s="171">
        <f>ROUND(I297*H297,2)</f>
        <v>0</v>
      </c>
      <c r="K297" s="167" t="s">
        <v>128</v>
      </c>
      <c r="L297" s="35"/>
      <c r="M297" s="172" t="s">
        <v>3</v>
      </c>
      <c r="N297" s="173" t="s">
        <v>48</v>
      </c>
      <c r="O297" s="36"/>
      <c r="P297" s="174">
        <f>O297*H297</f>
        <v>0</v>
      </c>
      <c r="Q297" s="174">
        <v>1.8380000000000001E-2</v>
      </c>
      <c r="R297" s="174">
        <f>Q297*H297</f>
        <v>11.347811999999999</v>
      </c>
      <c r="S297" s="174">
        <v>0</v>
      </c>
      <c r="T297" s="175">
        <f>S297*H297</f>
        <v>0</v>
      </c>
      <c r="AR297" s="17" t="s">
        <v>143</v>
      </c>
      <c r="AT297" s="17" t="s">
        <v>124</v>
      </c>
      <c r="AU297" s="17" t="s">
        <v>130</v>
      </c>
      <c r="AY297" s="17" t="s">
        <v>121</v>
      </c>
      <c r="BE297" s="176">
        <f>IF(N297="základní",J297,0)</f>
        <v>0</v>
      </c>
      <c r="BF297" s="176">
        <f>IF(N297="snížená",J297,0)</f>
        <v>0</v>
      </c>
      <c r="BG297" s="176">
        <f>IF(N297="zákl. přenesená",J297,0)</f>
        <v>0</v>
      </c>
      <c r="BH297" s="176">
        <f>IF(N297="sníž. přenesená",J297,0)</f>
        <v>0</v>
      </c>
      <c r="BI297" s="176">
        <f>IF(N297="nulová",J297,0)</f>
        <v>0</v>
      </c>
      <c r="BJ297" s="17" t="s">
        <v>130</v>
      </c>
      <c r="BK297" s="176">
        <f>ROUND(I297*H297,2)</f>
        <v>0</v>
      </c>
      <c r="BL297" s="17" t="s">
        <v>143</v>
      </c>
      <c r="BM297" s="17" t="s">
        <v>387</v>
      </c>
    </row>
    <row r="298" spans="2:65" s="1" customFormat="1" ht="22.5" customHeight="1" x14ac:dyDescent="0.3">
      <c r="B298" s="164"/>
      <c r="C298" s="165" t="s">
        <v>388</v>
      </c>
      <c r="D298" s="165" t="s">
        <v>124</v>
      </c>
      <c r="E298" s="166" t="s">
        <v>389</v>
      </c>
      <c r="F298" s="167" t="s">
        <v>390</v>
      </c>
      <c r="G298" s="168" t="s">
        <v>211</v>
      </c>
      <c r="H298" s="169">
        <v>61.49</v>
      </c>
      <c r="I298" s="170">
        <v>0</v>
      </c>
      <c r="J298" s="171">
        <f>ROUND(I298*H298,2)</f>
        <v>0</v>
      </c>
      <c r="K298" s="167" t="s">
        <v>128</v>
      </c>
      <c r="L298" s="35"/>
      <c r="M298" s="172" t="s">
        <v>3</v>
      </c>
      <c r="N298" s="173" t="s">
        <v>48</v>
      </c>
      <c r="O298" s="36"/>
      <c r="P298" s="174">
        <f>O298*H298</f>
        <v>0</v>
      </c>
      <c r="Q298" s="174">
        <v>2.5999999999999998E-4</v>
      </c>
      <c r="R298" s="174">
        <f>Q298*H298</f>
        <v>1.5987399999999999E-2</v>
      </c>
      <c r="S298" s="174">
        <v>0</v>
      </c>
      <c r="T298" s="175">
        <f>S298*H298</f>
        <v>0</v>
      </c>
      <c r="AR298" s="17" t="s">
        <v>143</v>
      </c>
      <c r="AT298" s="17" t="s">
        <v>124</v>
      </c>
      <c r="AU298" s="17" t="s">
        <v>130</v>
      </c>
      <c r="AY298" s="17" t="s">
        <v>121</v>
      </c>
      <c r="BE298" s="176">
        <f>IF(N298="základní",J298,0)</f>
        <v>0</v>
      </c>
      <c r="BF298" s="176">
        <f>IF(N298="snížená",J298,0)</f>
        <v>0</v>
      </c>
      <c r="BG298" s="176">
        <f>IF(N298="zákl. přenesená",J298,0)</f>
        <v>0</v>
      </c>
      <c r="BH298" s="176">
        <f>IF(N298="sníž. přenesená",J298,0)</f>
        <v>0</v>
      </c>
      <c r="BI298" s="176">
        <f>IF(N298="nulová",J298,0)</f>
        <v>0</v>
      </c>
      <c r="BJ298" s="17" t="s">
        <v>130</v>
      </c>
      <c r="BK298" s="176">
        <f>ROUND(I298*H298,2)</f>
        <v>0</v>
      </c>
      <c r="BL298" s="17" t="s">
        <v>143</v>
      </c>
      <c r="BM298" s="17" t="s">
        <v>391</v>
      </c>
    </row>
    <row r="299" spans="2:65" s="11" customFormat="1" x14ac:dyDescent="0.3">
      <c r="B299" s="181"/>
      <c r="D299" s="191" t="s">
        <v>197</v>
      </c>
      <c r="E299" s="190" t="s">
        <v>3</v>
      </c>
      <c r="F299" s="192" t="s">
        <v>392</v>
      </c>
      <c r="H299" s="193">
        <v>30.08</v>
      </c>
      <c r="I299" s="186"/>
      <c r="L299" s="181"/>
      <c r="M299" s="187"/>
      <c r="N299" s="188"/>
      <c r="O299" s="188"/>
      <c r="P299" s="188"/>
      <c r="Q299" s="188"/>
      <c r="R299" s="188"/>
      <c r="S299" s="188"/>
      <c r="T299" s="189"/>
      <c r="AT299" s="190" t="s">
        <v>197</v>
      </c>
      <c r="AU299" s="190" t="s">
        <v>130</v>
      </c>
      <c r="AV299" s="11" t="s">
        <v>130</v>
      </c>
      <c r="AW299" s="11" t="s">
        <v>40</v>
      </c>
      <c r="AX299" s="11" t="s">
        <v>76</v>
      </c>
      <c r="AY299" s="190" t="s">
        <v>121</v>
      </c>
    </row>
    <row r="300" spans="2:65" s="13" customFormat="1" x14ac:dyDescent="0.3">
      <c r="B300" s="205"/>
      <c r="D300" s="191" t="s">
        <v>197</v>
      </c>
      <c r="E300" s="206" t="s">
        <v>3</v>
      </c>
      <c r="F300" s="207" t="s">
        <v>233</v>
      </c>
      <c r="H300" s="208">
        <v>30.08</v>
      </c>
      <c r="I300" s="209"/>
      <c r="L300" s="205"/>
      <c r="M300" s="210"/>
      <c r="N300" s="211"/>
      <c r="O300" s="211"/>
      <c r="P300" s="211"/>
      <c r="Q300" s="211"/>
      <c r="R300" s="211"/>
      <c r="S300" s="211"/>
      <c r="T300" s="212"/>
      <c r="AT300" s="206" t="s">
        <v>197</v>
      </c>
      <c r="AU300" s="206" t="s">
        <v>130</v>
      </c>
      <c r="AV300" s="13" t="s">
        <v>137</v>
      </c>
      <c r="AW300" s="13" t="s">
        <v>40</v>
      </c>
      <c r="AX300" s="13" t="s">
        <v>76</v>
      </c>
      <c r="AY300" s="206" t="s">
        <v>121</v>
      </c>
    </row>
    <row r="301" spans="2:65" s="11" customFormat="1" x14ac:dyDescent="0.3">
      <c r="B301" s="181"/>
      <c r="D301" s="191" t="s">
        <v>197</v>
      </c>
      <c r="E301" s="190" t="s">
        <v>3</v>
      </c>
      <c r="F301" s="192" t="s">
        <v>393</v>
      </c>
      <c r="H301" s="193">
        <v>31.41</v>
      </c>
      <c r="I301" s="186"/>
      <c r="L301" s="181"/>
      <c r="M301" s="187"/>
      <c r="N301" s="188"/>
      <c r="O301" s="188"/>
      <c r="P301" s="188"/>
      <c r="Q301" s="188"/>
      <c r="R301" s="188"/>
      <c r="S301" s="188"/>
      <c r="T301" s="189"/>
      <c r="AT301" s="190" t="s">
        <v>197</v>
      </c>
      <c r="AU301" s="190" t="s">
        <v>130</v>
      </c>
      <c r="AV301" s="11" t="s">
        <v>130</v>
      </c>
      <c r="AW301" s="11" t="s">
        <v>40</v>
      </c>
      <c r="AX301" s="11" t="s">
        <v>76</v>
      </c>
      <c r="AY301" s="190" t="s">
        <v>121</v>
      </c>
    </row>
    <row r="302" spans="2:65" s="13" customFormat="1" x14ac:dyDescent="0.3">
      <c r="B302" s="205"/>
      <c r="D302" s="191" t="s">
        <v>197</v>
      </c>
      <c r="E302" s="206" t="s">
        <v>3</v>
      </c>
      <c r="F302" s="207" t="s">
        <v>234</v>
      </c>
      <c r="H302" s="208">
        <v>31.41</v>
      </c>
      <c r="I302" s="209"/>
      <c r="L302" s="205"/>
      <c r="M302" s="210"/>
      <c r="N302" s="211"/>
      <c r="O302" s="211"/>
      <c r="P302" s="211"/>
      <c r="Q302" s="211"/>
      <c r="R302" s="211"/>
      <c r="S302" s="211"/>
      <c r="T302" s="212"/>
      <c r="AT302" s="206" t="s">
        <v>197</v>
      </c>
      <c r="AU302" s="206" t="s">
        <v>130</v>
      </c>
      <c r="AV302" s="13" t="s">
        <v>137</v>
      </c>
      <c r="AW302" s="13" t="s">
        <v>40</v>
      </c>
      <c r="AX302" s="13" t="s">
        <v>76</v>
      </c>
      <c r="AY302" s="206" t="s">
        <v>121</v>
      </c>
    </row>
    <row r="303" spans="2:65" s="12" customFormat="1" x14ac:dyDescent="0.3">
      <c r="B303" s="194"/>
      <c r="D303" s="182" t="s">
        <v>197</v>
      </c>
      <c r="E303" s="195" t="s">
        <v>3</v>
      </c>
      <c r="F303" s="196" t="s">
        <v>204</v>
      </c>
      <c r="H303" s="197">
        <v>61.49</v>
      </c>
      <c r="I303" s="198"/>
      <c r="L303" s="194"/>
      <c r="M303" s="199"/>
      <c r="N303" s="200"/>
      <c r="O303" s="200"/>
      <c r="P303" s="200"/>
      <c r="Q303" s="200"/>
      <c r="R303" s="200"/>
      <c r="S303" s="200"/>
      <c r="T303" s="201"/>
      <c r="AT303" s="202" t="s">
        <v>197</v>
      </c>
      <c r="AU303" s="202" t="s">
        <v>130</v>
      </c>
      <c r="AV303" s="12" t="s">
        <v>143</v>
      </c>
      <c r="AW303" s="12" t="s">
        <v>40</v>
      </c>
      <c r="AX303" s="12" t="s">
        <v>23</v>
      </c>
      <c r="AY303" s="202" t="s">
        <v>121</v>
      </c>
    </row>
    <row r="304" spans="2:65" s="1" customFormat="1" ht="22.5" customHeight="1" x14ac:dyDescent="0.3">
      <c r="B304" s="164"/>
      <c r="C304" s="165" t="s">
        <v>394</v>
      </c>
      <c r="D304" s="165" t="s">
        <v>124</v>
      </c>
      <c r="E304" s="166" t="s">
        <v>395</v>
      </c>
      <c r="F304" s="167" t="s">
        <v>396</v>
      </c>
      <c r="G304" s="168" t="s">
        <v>211</v>
      </c>
      <c r="H304" s="169">
        <v>32.4</v>
      </c>
      <c r="I304" s="170">
        <v>0</v>
      </c>
      <c r="J304" s="171">
        <f>ROUND(I304*H304,2)</f>
        <v>0</v>
      </c>
      <c r="K304" s="167" t="s">
        <v>128</v>
      </c>
      <c r="L304" s="35"/>
      <c r="M304" s="172" t="s">
        <v>3</v>
      </c>
      <c r="N304" s="173" t="s">
        <v>48</v>
      </c>
      <c r="O304" s="36"/>
      <c r="P304" s="174">
        <f>O304*H304</f>
        <v>0</v>
      </c>
      <c r="Q304" s="174">
        <v>0.04</v>
      </c>
      <c r="R304" s="174">
        <f>Q304*H304</f>
        <v>1.296</v>
      </c>
      <c r="S304" s="174">
        <v>0</v>
      </c>
      <c r="T304" s="175">
        <f>S304*H304</f>
        <v>0</v>
      </c>
      <c r="AR304" s="17" t="s">
        <v>143</v>
      </c>
      <c r="AT304" s="17" t="s">
        <v>124</v>
      </c>
      <c r="AU304" s="17" t="s">
        <v>130</v>
      </c>
      <c r="AY304" s="17" t="s">
        <v>121</v>
      </c>
      <c r="BE304" s="176">
        <f>IF(N304="základní",J304,0)</f>
        <v>0</v>
      </c>
      <c r="BF304" s="176">
        <f>IF(N304="snížená",J304,0)</f>
        <v>0</v>
      </c>
      <c r="BG304" s="176">
        <f>IF(N304="zákl. přenesená",J304,0)</f>
        <v>0</v>
      </c>
      <c r="BH304" s="176">
        <f>IF(N304="sníž. přenesená",J304,0)</f>
        <v>0</v>
      </c>
      <c r="BI304" s="176">
        <f>IF(N304="nulová",J304,0)</f>
        <v>0</v>
      </c>
      <c r="BJ304" s="17" t="s">
        <v>130</v>
      </c>
      <c r="BK304" s="176">
        <f>ROUND(I304*H304,2)</f>
        <v>0</v>
      </c>
      <c r="BL304" s="17" t="s">
        <v>143</v>
      </c>
      <c r="BM304" s="17" t="s">
        <v>397</v>
      </c>
    </row>
    <row r="305" spans="2:65" s="1" customFormat="1" ht="27" x14ac:dyDescent="0.3">
      <c r="B305" s="35"/>
      <c r="D305" s="191" t="s">
        <v>213</v>
      </c>
      <c r="F305" s="203" t="s">
        <v>362</v>
      </c>
      <c r="I305" s="204"/>
      <c r="L305" s="35"/>
      <c r="M305" s="64"/>
      <c r="N305" s="36"/>
      <c r="O305" s="36"/>
      <c r="P305" s="36"/>
      <c r="Q305" s="36"/>
      <c r="R305" s="36"/>
      <c r="S305" s="36"/>
      <c r="T305" s="65"/>
      <c r="AT305" s="17" t="s">
        <v>213</v>
      </c>
      <c r="AU305" s="17" t="s">
        <v>130</v>
      </c>
    </row>
    <row r="306" spans="2:65" s="11" customFormat="1" x14ac:dyDescent="0.3">
      <c r="B306" s="181"/>
      <c r="D306" s="191" t="s">
        <v>197</v>
      </c>
      <c r="E306" s="190" t="s">
        <v>3</v>
      </c>
      <c r="F306" s="192" t="s">
        <v>398</v>
      </c>
      <c r="H306" s="193">
        <v>16.2</v>
      </c>
      <c r="I306" s="186"/>
      <c r="L306" s="181"/>
      <c r="M306" s="187"/>
      <c r="N306" s="188"/>
      <c r="O306" s="188"/>
      <c r="P306" s="188"/>
      <c r="Q306" s="188"/>
      <c r="R306" s="188"/>
      <c r="S306" s="188"/>
      <c r="T306" s="189"/>
      <c r="AT306" s="190" t="s">
        <v>197</v>
      </c>
      <c r="AU306" s="190" t="s">
        <v>130</v>
      </c>
      <c r="AV306" s="11" t="s">
        <v>130</v>
      </c>
      <c r="AW306" s="11" t="s">
        <v>40</v>
      </c>
      <c r="AX306" s="11" t="s">
        <v>76</v>
      </c>
      <c r="AY306" s="190" t="s">
        <v>121</v>
      </c>
    </row>
    <row r="307" spans="2:65" s="11" customFormat="1" x14ac:dyDescent="0.3">
      <c r="B307" s="181"/>
      <c r="D307" s="191" t="s">
        <v>197</v>
      </c>
      <c r="E307" s="190" t="s">
        <v>3</v>
      </c>
      <c r="F307" s="192" t="s">
        <v>399</v>
      </c>
      <c r="H307" s="193">
        <v>16.2</v>
      </c>
      <c r="I307" s="186"/>
      <c r="L307" s="181"/>
      <c r="M307" s="187"/>
      <c r="N307" s="188"/>
      <c r="O307" s="188"/>
      <c r="P307" s="188"/>
      <c r="Q307" s="188"/>
      <c r="R307" s="188"/>
      <c r="S307" s="188"/>
      <c r="T307" s="189"/>
      <c r="AT307" s="190" t="s">
        <v>197</v>
      </c>
      <c r="AU307" s="190" t="s">
        <v>130</v>
      </c>
      <c r="AV307" s="11" t="s">
        <v>130</v>
      </c>
      <c r="AW307" s="11" t="s">
        <v>40</v>
      </c>
      <c r="AX307" s="11" t="s">
        <v>76</v>
      </c>
      <c r="AY307" s="190" t="s">
        <v>121</v>
      </c>
    </row>
    <row r="308" spans="2:65" s="12" customFormat="1" x14ac:dyDescent="0.3">
      <c r="B308" s="194"/>
      <c r="D308" s="182" t="s">
        <v>197</v>
      </c>
      <c r="E308" s="195" t="s">
        <v>3</v>
      </c>
      <c r="F308" s="196" t="s">
        <v>204</v>
      </c>
      <c r="H308" s="197">
        <v>32.4</v>
      </c>
      <c r="I308" s="198"/>
      <c r="L308" s="194"/>
      <c r="M308" s="199"/>
      <c r="N308" s="200"/>
      <c r="O308" s="200"/>
      <c r="P308" s="200"/>
      <c r="Q308" s="200"/>
      <c r="R308" s="200"/>
      <c r="S308" s="200"/>
      <c r="T308" s="201"/>
      <c r="AT308" s="202" t="s">
        <v>197</v>
      </c>
      <c r="AU308" s="202" t="s">
        <v>130</v>
      </c>
      <c r="AV308" s="12" t="s">
        <v>143</v>
      </c>
      <c r="AW308" s="12" t="s">
        <v>40</v>
      </c>
      <c r="AX308" s="12" t="s">
        <v>23</v>
      </c>
      <c r="AY308" s="202" t="s">
        <v>121</v>
      </c>
    </row>
    <row r="309" spans="2:65" s="1" customFormat="1" ht="22.5" customHeight="1" x14ac:dyDescent="0.3">
      <c r="B309" s="164"/>
      <c r="C309" s="165" t="s">
        <v>400</v>
      </c>
      <c r="D309" s="165" t="s">
        <v>124</v>
      </c>
      <c r="E309" s="166" t="s">
        <v>401</v>
      </c>
      <c r="F309" s="167" t="s">
        <v>402</v>
      </c>
      <c r="G309" s="168" t="s">
        <v>211</v>
      </c>
      <c r="H309" s="169">
        <v>2195</v>
      </c>
      <c r="I309" s="170">
        <v>0</v>
      </c>
      <c r="J309" s="171">
        <f>ROUND(I309*H309,2)</f>
        <v>0</v>
      </c>
      <c r="K309" s="167" t="s">
        <v>128</v>
      </c>
      <c r="L309" s="35"/>
      <c r="M309" s="172" t="s">
        <v>3</v>
      </c>
      <c r="N309" s="173" t="s">
        <v>48</v>
      </c>
      <c r="O309" s="36"/>
      <c r="P309" s="174">
        <f>O309*H309</f>
        <v>0</v>
      </c>
      <c r="Q309" s="174">
        <v>7.3499999999999998E-3</v>
      </c>
      <c r="R309" s="174">
        <f>Q309*H309</f>
        <v>16.13325</v>
      </c>
      <c r="S309" s="174">
        <v>0</v>
      </c>
      <c r="T309" s="175">
        <f>S309*H309</f>
        <v>0</v>
      </c>
      <c r="AR309" s="17" t="s">
        <v>305</v>
      </c>
      <c r="AT309" s="17" t="s">
        <v>124</v>
      </c>
      <c r="AU309" s="17" t="s">
        <v>130</v>
      </c>
      <c r="AY309" s="17" t="s">
        <v>121</v>
      </c>
      <c r="BE309" s="176">
        <f>IF(N309="základní",J309,0)</f>
        <v>0</v>
      </c>
      <c r="BF309" s="176">
        <f>IF(N309="snížená",J309,0)</f>
        <v>0</v>
      </c>
      <c r="BG309" s="176">
        <f>IF(N309="zákl. přenesená",J309,0)</f>
        <v>0</v>
      </c>
      <c r="BH309" s="176">
        <f>IF(N309="sníž. přenesená",J309,0)</f>
        <v>0</v>
      </c>
      <c r="BI309" s="176">
        <f>IF(N309="nulová",J309,0)</f>
        <v>0</v>
      </c>
      <c r="BJ309" s="17" t="s">
        <v>130</v>
      </c>
      <c r="BK309" s="176">
        <f>ROUND(I309*H309,2)</f>
        <v>0</v>
      </c>
      <c r="BL309" s="17" t="s">
        <v>305</v>
      </c>
      <c r="BM309" s="17" t="s">
        <v>403</v>
      </c>
    </row>
    <row r="310" spans="2:65" s="11" customFormat="1" x14ac:dyDescent="0.3">
      <c r="B310" s="181"/>
      <c r="D310" s="182" t="s">
        <v>197</v>
      </c>
      <c r="E310" s="183" t="s">
        <v>3</v>
      </c>
      <c r="F310" s="184" t="s">
        <v>404</v>
      </c>
      <c r="H310" s="185">
        <v>2195</v>
      </c>
      <c r="I310" s="186"/>
      <c r="L310" s="181"/>
      <c r="M310" s="187"/>
      <c r="N310" s="188"/>
      <c r="O310" s="188"/>
      <c r="P310" s="188"/>
      <c r="Q310" s="188"/>
      <c r="R310" s="188"/>
      <c r="S310" s="188"/>
      <c r="T310" s="189"/>
      <c r="AT310" s="190" t="s">
        <v>197</v>
      </c>
      <c r="AU310" s="190" t="s">
        <v>130</v>
      </c>
      <c r="AV310" s="11" t="s">
        <v>130</v>
      </c>
      <c r="AW310" s="11" t="s">
        <v>40</v>
      </c>
      <c r="AX310" s="11" t="s">
        <v>23</v>
      </c>
      <c r="AY310" s="190" t="s">
        <v>121</v>
      </c>
    </row>
    <row r="311" spans="2:65" s="1" customFormat="1" ht="22.5" customHeight="1" x14ac:dyDescent="0.3">
      <c r="B311" s="164"/>
      <c r="C311" s="165" t="s">
        <v>405</v>
      </c>
      <c r="D311" s="165" t="s">
        <v>124</v>
      </c>
      <c r="E311" s="166" t="s">
        <v>406</v>
      </c>
      <c r="F311" s="167" t="s">
        <v>407</v>
      </c>
      <c r="G311" s="168" t="s">
        <v>211</v>
      </c>
      <c r="H311" s="169">
        <v>368.2</v>
      </c>
      <c r="I311" s="170">
        <v>0</v>
      </c>
      <c r="J311" s="171">
        <f>ROUND(I311*H311,2)</f>
        <v>0</v>
      </c>
      <c r="K311" s="167" t="s">
        <v>128</v>
      </c>
      <c r="L311" s="35"/>
      <c r="M311" s="172" t="s">
        <v>3</v>
      </c>
      <c r="N311" s="173" t="s">
        <v>48</v>
      </c>
      <c r="O311" s="36"/>
      <c r="P311" s="174">
        <f>O311*H311</f>
        <v>0</v>
      </c>
      <c r="Q311" s="174">
        <v>1.54E-2</v>
      </c>
      <c r="R311" s="174">
        <f>Q311*H311</f>
        <v>5.67028</v>
      </c>
      <c r="S311" s="174">
        <v>0</v>
      </c>
      <c r="T311" s="175">
        <f>S311*H311</f>
        <v>0</v>
      </c>
      <c r="AR311" s="17" t="s">
        <v>143</v>
      </c>
      <c r="AT311" s="17" t="s">
        <v>124</v>
      </c>
      <c r="AU311" s="17" t="s">
        <v>130</v>
      </c>
      <c r="AY311" s="17" t="s">
        <v>121</v>
      </c>
      <c r="BE311" s="176">
        <f>IF(N311="základní",J311,0)</f>
        <v>0</v>
      </c>
      <c r="BF311" s="176">
        <f>IF(N311="snížená",J311,0)</f>
        <v>0</v>
      </c>
      <c r="BG311" s="176">
        <f>IF(N311="zákl. přenesená",J311,0)</f>
        <v>0</v>
      </c>
      <c r="BH311" s="176">
        <f>IF(N311="sníž. přenesená",J311,0)</f>
        <v>0</v>
      </c>
      <c r="BI311" s="176">
        <f>IF(N311="nulová",J311,0)</f>
        <v>0</v>
      </c>
      <c r="BJ311" s="17" t="s">
        <v>130</v>
      </c>
      <c r="BK311" s="176">
        <f>ROUND(I311*H311,2)</f>
        <v>0</v>
      </c>
      <c r="BL311" s="17" t="s">
        <v>143</v>
      </c>
      <c r="BM311" s="17" t="s">
        <v>408</v>
      </c>
    </row>
    <row r="312" spans="2:65" s="11" customFormat="1" x14ac:dyDescent="0.3">
      <c r="B312" s="181"/>
      <c r="D312" s="191" t="s">
        <v>197</v>
      </c>
      <c r="E312" s="190" t="s">
        <v>3</v>
      </c>
      <c r="F312" s="192" t="s">
        <v>409</v>
      </c>
      <c r="H312" s="193">
        <v>22.6</v>
      </c>
      <c r="I312" s="186"/>
      <c r="L312" s="181"/>
      <c r="M312" s="187"/>
      <c r="N312" s="188"/>
      <c r="O312" s="188"/>
      <c r="P312" s="188"/>
      <c r="Q312" s="188"/>
      <c r="R312" s="188"/>
      <c r="S312" s="188"/>
      <c r="T312" s="189"/>
      <c r="AT312" s="190" t="s">
        <v>197</v>
      </c>
      <c r="AU312" s="190" t="s">
        <v>130</v>
      </c>
      <c r="AV312" s="11" t="s">
        <v>130</v>
      </c>
      <c r="AW312" s="11" t="s">
        <v>40</v>
      </c>
      <c r="AX312" s="11" t="s">
        <v>76</v>
      </c>
      <c r="AY312" s="190" t="s">
        <v>121</v>
      </c>
    </row>
    <row r="313" spans="2:65" s="11" customFormat="1" x14ac:dyDescent="0.3">
      <c r="B313" s="181"/>
      <c r="D313" s="191" t="s">
        <v>197</v>
      </c>
      <c r="E313" s="190" t="s">
        <v>3</v>
      </c>
      <c r="F313" s="192" t="s">
        <v>410</v>
      </c>
      <c r="H313" s="193">
        <v>22.6</v>
      </c>
      <c r="I313" s="186"/>
      <c r="L313" s="181"/>
      <c r="M313" s="187"/>
      <c r="N313" s="188"/>
      <c r="O313" s="188"/>
      <c r="P313" s="188"/>
      <c r="Q313" s="188"/>
      <c r="R313" s="188"/>
      <c r="S313" s="188"/>
      <c r="T313" s="189"/>
      <c r="AT313" s="190" t="s">
        <v>197</v>
      </c>
      <c r="AU313" s="190" t="s">
        <v>130</v>
      </c>
      <c r="AV313" s="11" t="s">
        <v>130</v>
      </c>
      <c r="AW313" s="11" t="s">
        <v>40</v>
      </c>
      <c r="AX313" s="11" t="s">
        <v>76</v>
      </c>
      <c r="AY313" s="190" t="s">
        <v>121</v>
      </c>
    </row>
    <row r="314" spans="2:65" s="11" customFormat="1" x14ac:dyDescent="0.3">
      <c r="B314" s="181"/>
      <c r="D314" s="191" t="s">
        <v>197</v>
      </c>
      <c r="E314" s="190" t="s">
        <v>3</v>
      </c>
      <c r="F314" s="192" t="s">
        <v>411</v>
      </c>
      <c r="H314" s="193">
        <v>22.6</v>
      </c>
      <c r="I314" s="186"/>
      <c r="L314" s="181"/>
      <c r="M314" s="187"/>
      <c r="N314" s="188"/>
      <c r="O314" s="188"/>
      <c r="P314" s="188"/>
      <c r="Q314" s="188"/>
      <c r="R314" s="188"/>
      <c r="S314" s="188"/>
      <c r="T314" s="189"/>
      <c r="AT314" s="190" t="s">
        <v>197</v>
      </c>
      <c r="AU314" s="190" t="s">
        <v>130</v>
      </c>
      <c r="AV314" s="11" t="s">
        <v>130</v>
      </c>
      <c r="AW314" s="11" t="s">
        <v>40</v>
      </c>
      <c r="AX314" s="11" t="s">
        <v>76</v>
      </c>
      <c r="AY314" s="190" t="s">
        <v>121</v>
      </c>
    </row>
    <row r="315" spans="2:65" s="11" customFormat="1" x14ac:dyDescent="0.3">
      <c r="B315" s="181"/>
      <c r="D315" s="191" t="s">
        <v>197</v>
      </c>
      <c r="E315" s="190" t="s">
        <v>3</v>
      </c>
      <c r="F315" s="192" t="s">
        <v>412</v>
      </c>
      <c r="H315" s="193">
        <v>22.6</v>
      </c>
      <c r="I315" s="186"/>
      <c r="L315" s="181"/>
      <c r="M315" s="187"/>
      <c r="N315" s="188"/>
      <c r="O315" s="188"/>
      <c r="P315" s="188"/>
      <c r="Q315" s="188"/>
      <c r="R315" s="188"/>
      <c r="S315" s="188"/>
      <c r="T315" s="189"/>
      <c r="AT315" s="190" t="s">
        <v>197</v>
      </c>
      <c r="AU315" s="190" t="s">
        <v>130</v>
      </c>
      <c r="AV315" s="11" t="s">
        <v>130</v>
      </c>
      <c r="AW315" s="11" t="s">
        <v>40</v>
      </c>
      <c r="AX315" s="11" t="s">
        <v>76</v>
      </c>
      <c r="AY315" s="190" t="s">
        <v>121</v>
      </c>
    </row>
    <row r="316" spans="2:65" s="11" customFormat="1" x14ac:dyDescent="0.3">
      <c r="B316" s="181"/>
      <c r="D316" s="191" t="s">
        <v>197</v>
      </c>
      <c r="E316" s="190" t="s">
        <v>3</v>
      </c>
      <c r="F316" s="192" t="s">
        <v>413</v>
      </c>
      <c r="H316" s="193">
        <v>22.6</v>
      </c>
      <c r="I316" s="186"/>
      <c r="L316" s="181"/>
      <c r="M316" s="187"/>
      <c r="N316" s="188"/>
      <c r="O316" s="188"/>
      <c r="P316" s="188"/>
      <c r="Q316" s="188"/>
      <c r="R316" s="188"/>
      <c r="S316" s="188"/>
      <c r="T316" s="189"/>
      <c r="AT316" s="190" t="s">
        <v>197</v>
      </c>
      <c r="AU316" s="190" t="s">
        <v>130</v>
      </c>
      <c r="AV316" s="11" t="s">
        <v>130</v>
      </c>
      <c r="AW316" s="11" t="s">
        <v>40</v>
      </c>
      <c r="AX316" s="11" t="s">
        <v>76</v>
      </c>
      <c r="AY316" s="190" t="s">
        <v>121</v>
      </c>
    </row>
    <row r="317" spans="2:65" s="11" customFormat="1" x14ac:dyDescent="0.3">
      <c r="B317" s="181"/>
      <c r="D317" s="191" t="s">
        <v>197</v>
      </c>
      <c r="E317" s="190" t="s">
        <v>3</v>
      </c>
      <c r="F317" s="192" t="s">
        <v>414</v>
      </c>
      <c r="H317" s="193">
        <v>22.5</v>
      </c>
      <c r="I317" s="186"/>
      <c r="L317" s="181"/>
      <c r="M317" s="187"/>
      <c r="N317" s="188"/>
      <c r="O317" s="188"/>
      <c r="P317" s="188"/>
      <c r="Q317" s="188"/>
      <c r="R317" s="188"/>
      <c r="S317" s="188"/>
      <c r="T317" s="189"/>
      <c r="AT317" s="190" t="s">
        <v>197</v>
      </c>
      <c r="AU317" s="190" t="s">
        <v>130</v>
      </c>
      <c r="AV317" s="11" t="s">
        <v>130</v>
      </c>
      <c r="AW317" s="11" t="s">
        <v>40</v>
      </c>
      <c r="AX317" s="11" t="s">
        <v>76</v>
      </c>
      <c r="AY317" s="190" t="s">
        <v>121</v>
      </c>
    </row>
    <row r="318" spans="2:65" s="11" customFormat="1" x14ac:dyDescent="0.3">
      <c r="B318" s="181"/>
      <c r="D318" s="191" t="s">
        <v>197</v>
      </c>
      <c r="E318" s="190" t="s">
        <v>3</v>
      </c>
      <c r="F318" s="192" t="s">
        <v>415</v>
      </c>
      <c r="H318" s="193">
        <v>24</v>
      </c>
      <c r="I318" s="186"/>
      <c r="L318" s="181"/>
      <c r="M318" s="187"/>
      <c r="N318" s="188"/>
      <c r="O318" s="188"/>
      <c r="P318" s="188"/>
      <c r="Q318" s="188"/>
      <c r="R318" s="188"/>
      <c r="S318" s="188"/>
      <c r="T318" s="189"/>
      <c r="AT318" s="190" t="s">
        <v>197</v>
      </c>
      <c r="AU318" s="190" t="s">
        <v>130</v>
      </c>
      <c r="AV318" s="11" t="s">
        <v>130</v>
      </c>
      <c r="AW318" s="11" t="s">
        <v>40</v>
      </c>
      <c r="AX318" s="11" t="s">
        <v>76</v>
      </c>
      <c r="AY318" s="190" t="s">
        <v>121</v>
      </c>
    </row>
    <row r="319" spans="2:65" s="11" customFormat="1" x14ac:dyDescent="0.3">
      <c r="B319" s="181"/>
      <c r="D319" s="191" t="s">
        <v>197</v>
      </c>
      <c r="E319" s="190" t="s">
        <v>3</v>
      </c>
      <c r="F319" s="192" t="s">
        <v>416</v>
      </c>
      <c r="H319" s="193">
        <v>12</v>
      </c>
      <c r="I319" s="186"/>
      <c r="L319" s="181"/>
      <c r="M319" s="187"/>
      <c r="N319" s="188"/>
      <c r="O319" s="188"/>
      <c r="P319" s="188"/>
      <c r="Q319" s="188"/>
      <c r="R319" s="188"/>
      <c r="S319" s="188"/>
      <c r="T319" s="189"/>
      <c r="AT319" s="190" t="s">
        <v>197</v>
      </c>
      <c r="AU319" s="190" t="s">
        <v>130</v>
      </c>
      <c r="AV319" s="11" t="s">
        <v>130</v>
      </c>
      <c r="AW319" s="11" t="s">
        <v>40</v>
      </c>
      <c r="AX319" s="11" t="s">
        <v>76</v>
      </c>
      <c r="AY319" s="190" t="s">
        <v>121</v>
      </c>
    </row>
    <row r="320" spans="2:65" s="11" customFormat="1" x14ac:dyDescent="0.3">
      <c r="B320" s="181"/>
      <c r="D320" s="191" t="s">
        <v>197</v>
      </c>
      <c r="E320" s="190" t="s">
        <v>3</v>
      </c>
      <c r="F320" s="192" t="s">
        <v>417</v>
      </c>
      <c r="H320" s="193">
        <v>12.6</v>
      </c>
      <c r="I320" s="186"/>
      <c r="L320" s="181"/>
      <c r="M320" s="187"/>
      <c r="N320" s="188"/>
      <c r="O320" s="188"/>
      <c r="P320" s="188"/>
      <c r="Q320" s="188"/>
      <c r="R320" s="188"/>
      <c r="S320" s="188"/>
      <c r="T320" s="189"/>
      <c r="AT320" s="190" t="s">
        <v>197</v>
      </c>
      <c r="AU320" s="190" t="s">
        <v>130</v>
      </c>
      <c r="AV320" s="11" t="s">
        <v>130</v>
      </c>
      <c r="AW320" s="11" t="s">
        <v>40</v>
      </c>
      <c r="AX320" s="11" t="s">
        <v>76</v>
      </c>
      <c r="AY320" s="190" t="s">
        <v>121</v>
      </c>
    </row>
    <row r="321" spans="2:65" s="13" customFormat="1" x14ac:dyDescent="0.3">
      <c r="B321" s="205"/>
      <c r="D321" s="191" t="s">
        <v>197</v>
      </c>
      <c r="E321" s="206" t="s">
        <v>3</v>
      </c>
      <c r="F321" s="207" t="s">
        <v>233</v>
      </c>
      <c r="H321" s="208">
        <v>184.1</v>
      </c>
      <c r="I321" s="209"/>
      <c r="L321" s="205"/>
      <c r="M321" s="210"/>
      <c r="N321" s="211"/>
      <c r="O321" s="211"/>
      <c r="P321" s="211"/>
      <c r="Q321" s="211"/>
      <c r="R321" s="211"/>
      <c r="S321" s="211"/>
      <c r="T321" s="212"/>
      <c r="AT321" s="206" t="s">
        <v>197</v>
      </c>
      <c r="AU321" s="206" t="s">
        <v>130</v>
      </c>
      <c r="AV321" s="13" t="s">
        <v>137</v>
      </c>
      <c r="AW321" s="13" t="s">
        <v>40</v>
      </c>
      <c r="AX321" s="13" t="s">
        <v>76</v>
      </c>
      <c r="AY321" s="206" t="s">
        <v>121</v>
      </c>
    </row>
    <row r="322" spans="2:65" s="11" customFormat="1" x14ac:dyDescent="0.3">
      <c r="B322" s="181"/>
      <c r="D322" s="191" t="s">
        <v>197</v>
      </c>
      <c r="E322" s="190" t="s">
        <v>3</v>
      </c>
      <c r="F322" s="192" t="s">
        <v>418</v>
      </c>
      <c r="H322" s="193">
        <v>184.1</v>
      </c>
      <c r="I322" s="186"/>
      <c r="L322" s="181"/>
      <c r="M322" s="187"/>
      <c r="N322" s="188"/>
      <c r="O322" s="188"/>
      <c r="P322" s="188"/>
      <c r="Q322" s="188"/>
      <c r="R322" s="188"/>
      <c r="S322" s="188"/>
      <c r="T322" s="189"/>
      <c r="AT322" s="190" t="s">
        <v>197</v>
      </c>
      <c r="AU322" s="190" t="s">
        <v>130</v>
      </c>
      <c r="AV322" s="11" t="s">
        <v>130</v>
      </c>
      <c r="AW322" s="11" t="s">
        <v>40</v>
      </c>
      <c r="AX322" s="11" t="s">
        <v>76</v>
      </c>
      <c r="AY322" s="190" t="s">
        <v>121</v>
      </c>
    </row>
    <row r="323" spans="2:65" s="13" customFormat="1" x14ac:dyDescent="0.3">
      <c r="B323" s="205"/>
      <c r="D323" s="191" t="s">
        <v>197</v>
      </c>
      <c r="E323" s="206" t="s">
        <v>3</v>
      </c>
      <c r="F323" s="207" t="s">
        <v>234</v>
      </c>
      <c r="H323" s="208">
        <v>184.1</v>
      </c>
      <c r="I323" s="209"/>
      <c r="L323" s="205"/>
      <c r="M323" s="210"/>
      <c r="N323" s="211"/>
      <c r="O323" s="211"/>
      <c r="P323" s="211"/>
      <c r="Q323" s="211"/>
      <c r="R323" s="211"/>
      <c r="S323" s="211"/>
      <c r="T323" s="212"/>
      <c r="AT323" s="206" t="s">
        <v>197</v>
      </c>
      <c r="AU323" s="206" t="s">
        <v>130</v>
      </c>
      <c r="AV323" s="13" t="s">
        <v>137</v>
      </c>
      <c r="AW323" s="13" t="s">
        <v>40</v>
      </c>
      <c r="AX323" s="13" t="s">
        <v>76</v>
      </c>
      <c r="AY323" s="206" t="s">
        <v>121</v>
      </c>
    </row>
    <row r="324" spans="2:65" s="12" customFormat="1" x14ac:dyDescent="0.3">
      <c r="B324" s="194"/>
      <c r="D324" s="182" t="s">
        <v>197</v>
      </c>
      <c r="E324" s="195" t="s">
        <v>3</v>
      </c>
      <c r="F324" s="196" t="s">
        <v>204</v>
      </c>
      <c r="H324" s="197">
        <v>368.2</v>
      </c>
      <c r="I324" s="198"/>
      <c r="L324" s="194"/>
      <c r="M324" s="199"/>
      <c r="N324" s="200"/>
      <c r="O324" s="200"/>
      <c r="P324" s="200"/>
      <c r="Q324" s="200"/>
      <c r="R324" s="200"/>
      <c r="S324" s="200"/>
      <c r="T324" s="201"/>
      <c r="AT324" s="202" t="s">
        <v>197</v>
      </c>
      <c r="AU324" s="202" t="s">
        <v>130</v>
      </c>
      <c r="AV324" s="12" t="s">
        <v>143</v>
      </c>
      <c r="AW324" s="12" t="s">
        <v>40</v>
      </c>
      <c r="AX324" s="12" t="s">
        <v>23</v>
      </c>
      <c r="AY324" s="202" t="s">
        <v>121</v>
      </c>
    </row>
    <row r="325" spans="2:65" s="1" customFormat="1" ht="22.5" customHeight="1" x14ac:dyDescent="0.3">
      <c r="B325" s="164"/>
      <c r="C325" s="165" t="s">
        <v>419</v>
      </c>
      <c r="D325" s="165" t="s">
        <v>124</v>
      </c>
      <c r="E325" s="166" t="s">
        <v>420</v>
      </c>
      <c r="F325" s="167" t="s">
        <v>421</v>
      </c>
      <c r="G325" s="168" t="s">
        <v>211</v>
      </c>
      <c r="H325" s="169">
        <v>1826.8</v>
      </c>
      <c r="I325" s="170">
        <v>0</v>
      </c>
      <c r="J325" s="171">
        <f>ROUND(I325*H325,2)</f>
        <v>0</v>
      </c>
      <c r="K325" s="167" t="s">
        <v>128</v>
      </c>
      <c r="L325" s="35"/>
      <c r="M325" s="172" t="s">
        <v>3</v>
      </c>
      <c r="N325" s="173" t="s">
        <v>48</v>
      </c>
      <c r="O325" s="36"/>
      <c r="P325" s="174">
        <f>O325*H325</f>
        <v>0</v>
      </c>
      <c r="Q325" s="174">
        <v>1.8380000000000001E-2</v>
      </c>
      <c r="R325" s="174">
        <f>Q325*H325</f>
        <v>33.576583999999997</v>
      </c>
      <c r="S325" s="174">
        <v>0</v>
      </c>
      <c r="T325" s="175">
        <f>S325*H325</f>
        <v>0</v>
      </c>
      <c r="AR325" s="17" t="s">
        <v>143</v>
      </c>
      <c r="AT325" s="17" t="s">
        <v>124</v>
      </c>
      <c r="AU325" s="17" t="s">
        <v>130</v>
      </c>
      <c r="AY325" s="17" t="s">
        <v>121</v>
      </c>
      <c r="BE325" s="176">
        <f>IF(N325="základní",J325,0)</f>
        <v>0</v>
      </c>
      <c r="BF325" s="176">
        <f>IF(N325="snížená",J325,0)</f>
        <v>0</v>
      </c>
      <c r="BG325" s="176">
        <f>IF(N325="zákl. přenesená",J325,0)</f>
        <v>0</v>
      </c>
      <c r="BH325" s="176">
        <f>IF(N325="sníž. přenesená",J325,0)</f>
        <v>0</v>
      </c>
      <c r="BI325" s="176">
        <f>IF(N325="nulová",J325,0)</f>
        <v>0</v>
      </c>
      <c r="BJ325" s="17" t="s">
        <v>130</v>
      </c>
      <c r="BK325" s="176">
        <f>ROUND(I325*H325,2)</f>
        <v>0</v>
      </c>
      <c r="BL325" s="17" t="s">
        <v>143</v>
      </c>
      <c r="BM325" s="17" t="s">
        <v>422</v>
      </c>
    </row>
    <row r="326" spans="2:65" s="11" customFormat="1" x14ac:dyDescent="0.3">
      <c r="B326" s="181"/>
      <c r="D326" s="191" t="s">
        <v>197</v>
      </c>
      <c r="E326" s="190" t="s">
        <v>3</v>
      </c>
      <c r="F326" s="192" t="s">
        <v>423</v>
      </c>
      <c r="H326" s="193">
        <v>37.56</v>
      </c>
      <c r="I326" s="186"/>
      <c r="L326" s="181"/>
      <c r="M326" s="187"/>
      <c r="N326" s="188"/>
      <c r="O326" s="188"/>
      <c r="P326" s="188"/>
      <c r="Q326" s="188"/>
      <c r="R326" s="188"/>
      <c r="S326" s="188"/>
      <c r="T326" s="189"/>
      <c r="AT326" s="190" t="s">
        <v>197</v>
      </c>
      <c r="AU326" s="190" t="s">
        <v>130</v>
      </c>
      <c r="AV326" s="11" t="s">
        <v>130</v>
      </c>
      <c r="AW326" s="11" t="s">
        <v>40</v>
      </c>
      <c r="AX326" s="11" t="s">
        <v>76</v>
      </c>
      <c r="AY326" s="190" t="s">
        <v>121</v>
      </c>
    </row>
    <row r="327" spans="2:65" s="11" customFormat="1" x14ac:dyDescent="0.3">
      <c r="B327" s="181"/>
      <c r="D327" s="191" t="s">
        <v>197</v>
      </c>
      <c r="E327" s="190" t="s">
        <v>3</v>
      </c>
      <c r="F327" s="192" t="s">
        <v>424</v>
      </c>
      <c r="H327" s="193">
        <v>18.100000000000001</v>
      </c>
      <c r="I327" s="186"/>
      <c r="L327" s="181"/>
      <c r="M327" s="187"/>
      <c r="N327" s="188"/>
      <c r="O327" s="188"/>
      <c r="P327" s="188"/>
      <c r="Q327" s="188"/>
      <c r="R327" s="188"/>
      <c r="S327" s="188"/>
      <c r="T327" s="189"/>
      <c r="AT327" s="190" t="s">
        <v>197</v>
      </c>
      <c r="AU327" s="190" t="s">
        <v>130</v>
      </c>
      <c r="AV327" s="11" t="s">
        <v>130</v>
      </c>
      <c r="AW327" s="11" t="s">
        <v>40</v>
      </c>
      <c r="AX327" s="11" t="s">
        <v>76</v>
      </c>
      <c r="AY327" s="190" t="s">
        <v>121</v>
      </c>
    </row>
    <row r="328" spans="2:65" s="11" customFormat="1" x14ac:dyDescent="0.3">
      <c r="B328" s="181"/>
      <c r="D328" s="191" t="s">
        <v>197</v>
      </c>
      <c r="E328" s="190" t="s">
        <v>3</v>
      </c>
      <c r="F328" s="192" t="s">
        <v>425</v>
      </c>
      <c r="H328" s="193">
        <v>37.56</v>
      </c>
      <c r="I328" s="186"/>
      <c r="L328" s="181"/>
      <c r="M328" s="187"/>
      <c r="N328" s="188"/>
      <c r="O328" s="188"/>
      <c r="P328" s="188"/>
      <c r="Q328" s="188"/>
      <c r="R328" s="188"/>
      <c r="S328" s="188"/>
      <c r="T328" s="189"/>
      <c r="AT328" s="190" t="s">
        <v>197</v>
      </c>
      <c r="AU328" s="190" t="s">
        <v>130</v>
      </c>
      <c r="AV328" s="11" t="s">
        <v>130</v>
      </c>
      <c r="AW328" s="11" t="s">
        <v>40</v>
      </c>
      <c r="AX328" s="11" t="s">
        <v>76</v>
      </c>
      <c r="AY328" s="190" t="s">
        <v>121</v>
      </c>
    </row>
    <row r="329" spans="2:65" s="11" customFormat="1" x14ac:dyDescent="0.3">
      <c r="B329" s="181"/>
      <c r="D329" s="191" t="s">
        <v>197</v>
      </c>
      <c r="E329" s="190" t="s">
        <v>3</v>
      </c>
      <c r="F329" s="192" t="s">
        <v>426</v>
      </c>
      <c r="H329" s="193">
        <v>37.82</v>
      </c>
      <c r="I329" s="186"/>
      <c r="L329" s="181"/>
      <c r="M329" s="187"/>
      <c r="N329" s="188"/>
      <c r="O329" s="188"/>
      <c r="P329" s="188"/>
      <c r="Q329" s="188"/>
      <c r="R329" s="188"/>
      <c r="S329" s="188"/>
      <c r="T329" s="189"/>
      <c r="AT329" s="190" t="s">
        <v>197</v>
      </c>
      <c r="AU329" s="190" t="s">
        <v>130</v>
      </c>
      <c r="AV329" s="11" t="s">
        <v>130</v>
      </c>
      <c r="AW329" s="11" t="s">
        <v>40</v>
      </c>
      <c r="AX329" s="11" t="s">
        <v>76</v>
      </c>
      <c r="AY329" s="190" t="s">
        <v>121</v>
      </c>
    </row>
    <row r="330" spans="2:65" s="11" customFormat="1" x14ac:dyDescent="0.3">
      <c r="B330" s="181"/>
      <c r="D330" s="191" t="s">
        <v>197</v>
      </c>
      <c r="E330" s="190" t="s">
        <v>3</v>
      </c>
      <c r="F330" s="192" t="s">
        <v>427</v>
      </c>
      <c r="H330" s="193">
        <v>18.100000000000001</v>
      </c>
      <c r="I330" s="186"/>
      <c r="L330" s="181"/>
      <c r="M330" s="187"/>
      <c r="N330" s="188"/>
      <c r="O330" s="188"/>
      <c r="P330" s="188"/>
      <c r="Q330" s="188"/>
      <c r="R330" s="188"/>
      <c r="S330" s="188"/>
      <c r="T330" s="189"/>
      <c r="AT330" s="190" t="s">
        <v>197</v>
      </c>
      <c r="AU330" s="190" t="s">
        <v>130</v>
      </c>
      <c r="AV330" s="11" t="s">
        <v>130</v>
      </c>
      <c r="AW330" s="11" t="s">
        <v>40</v>
      </c>
      <c r="AX330" s="11" t="s">
        <v>76</v>
      </c>
      <c r="AY330" s="190" t="s">
        <v>121</v>
      </c>
    </row>
    <row r="331" spans="2:65" s="11" customFormat="1" x14ac:dyDescent="0.3">
      <c r="B331" s="181"/>
      <c r="D331" s="191" t="s">
        <v>197</v>
      </c>
      <c r="E331" s="190" t="s">
        <v>3</v>
      </c>
      <c r="F331" s="192" t="s">
        <v>428</v>
      </c>
      <c r="H331" s="193">
        <v>37.299999999999997</v>
      </c>
      <c r="I331" s="186"/>
      <c r="L331" s="181"/>
      <c r="M331" s="187"/>
      <c r="N331" s="188"/>
      <c r="O331" s="188"/>
      <c r="P331" s="188"/>
      <c r="Q331" s="188"/>
      <c r="R331" s="188"/>
      <c r="S331" s="188"/>
      <c r="T331" s="189"/>
      <c r="AT331" s="190" t="s">
        <v>197</v>
      </c>
      <c r="AU331" s="190" t="s">
        <v>130</v>
      </c>
      <c r="AV331" s="11" t="s">
        <v>130</v>
      </c>
      <c r="AW331" s="11" t="s">
        <v>40</v>
      </c>
      <c r="AX331" s="11" t="s">
        <v>76</v>
      </c>
      <c r="AY331" s="190" t="s">
        <v>121</v>
      </c>
    </row>
    <row r="332" spans="2:65" s="11" customFormat="1" x14ac:dyDescent="0.3">
      <c r="B332" s="181"/>
      <c r="D332" s="191" t="s">
        <v>197</v>
      </c>
      <c r="E332" s="190" t="s">
        <v>3</v>
      </c>
      <c r="F332" s="192" t="s">
        <v>429</v>
      </c>
      <c r="H332" s="193">
        <v>39.380000000000003</v>
      </c>
      <c r="I332" s="186"/>
      <c r="L332" s="181"/>
      <c r="M332" s="187"/>
      <c r="N332" s="188"/>
      <c r="O332" s="188"/>
      <c r="P332" s="188"/>
      <c r="Q332" s="188"/>
      <c r="R332" s="188"/>
      <c r="S332" s="188"/>
      <c r="T332" s="189"/>
      <c r="AT332" s="190" t="s">
        <v>197</v>
      </c>
      <c r="AU332" s="190" t="s">
        <v>130</v>
      </c>
      <c r="AV332" s="11" t="s">
        <v>130</v>
      </c>
      <c r="AW332" s="11" t="s">
        <v>40</v>
      </c>
      <c r="AX332" s="11" t="s">
        <v>76</v>
      </c>
      <c r="AY332" s="190" t="s">
        <v>121</v>
      </c>
    </row>
    <row r="333" spans="2:65" s="11" customFormat="1" x14ac:dyDescent="0.3">
      <c r="B333" s="181"/>
      <c r="D333" s="191" t="s">
        <v>197</v>
      </c>
      <c r="E333" s="190" t="s">
        <v>3</v>
      </c>
      <c r="F333" s="192" t="s">
        <v>430</v>
      </c>
      <c r="H333" s="193">
        <v>18.100000000000001</v>
      </c>
      <c r="I333" s="186"/>
      <c r="L333" s="181"/>
      <c r="M333" s="187"/>
      <c r="N333" s="188"/>
      <c r="O333" s="188"/>
      <c r="P333" s="188"/>
      <c r="Q333" s="188"/>
      <c r="R333" s="188"/>
      <c r="S333" s="188"/>
      <c r="T333" s="189"/>
      <c r="AT333" s="190" t="s">
        <v>197</v>
      </c>
      <c r="AU333" s="190" t="s">
        <v>130</v>
      </c>
      <c r="AV333" s="11" t="s">
        <v>130</v>
      </c>
      <c r="AW333" s="11" t="s">
        <v>40</v>
      </c>
      <c r="AX333" s="11" t="s">
        <v>76</v>
      </c>
      <c r="AY333" s="190" t="s">
        <v>121</v>
      </c>
    </row>
    <row r="334" spans="2:65" s="11" customFormat="1" x14ac:dyDescent="0.3">
      <c r="B334" s="181"/>
      <c r="D334" s="191" t="s">
        <v>197</v>
      </c>
      <c r="E334" s="190" t="s">
        <v>3</v>
      </c>
      <c r="F334" s="192" t="s">
        <v>431</v>
      </c>
      <c r="H334" s="193">
        <v>37.299999999999997</v>
      </c>
      <c r="I334" s="186"/>
      <c r="L334" s="181"/>
      <c r="M334" s="187"/>
      <c r="N334" s="188"/>
      <c r="O334" s="188"/>
      <c r="P334" s="188"/>
      <c r="Q334" s="188"/>
      <c r="R334" s="188"/>
      <c r="S334" s="188"/>
      <c r="T334" s="189"/>
      <c r="AT334" s="190" t="s">
        <v>197</v>
      </c>
      <c r="AU334" s="190" t="s">
        <v>130</v>
      </c>
      <c r="AV334" s="11" t="s">
        <v>130</v>
      </c>
      <c r="AW334" s="11" t="s">
        <v>40</v>
      </c>
      <c r="AX334" s="11" t="s">
        <v>76</v>
      </c>
      <c r="AY334" s="190" t="s">
        <v>121</v>
      </c>
    </row>
    <row r="335" spans="2:65" s="11" customFormat="1" x14ac:dyDescent="0.3">
      <c r="B335" s="181"/>
      <c r="D335" s="191" t="s">
        <v>197</v>
      </c>
      <c r="E335" s="190" t="s">
        <v>3</v>
      </c>
      <c r="F335" s="192" t="s">
        <v>432</v>
      </c>
      <c r="H335" s="193">
        <v>37.299999999999997</v>
      </c>
      <c r="I335" s="186"/>
      <c r="L335" s="181"/>
      <c r="M335" s="187"/>
      <c r="N335" s="188"/>
      <c r="O335" s="188"/>
      <c r="P335" s="188"/>
      <c r="Q335" s="188"/>
      <c r="R335" s="188"/>
      <c r="S335" s="188"/>
      <c r="T335" s="189"/>
      <c r="AT335" s="190" t="s">
        <v>197</v>
      </c>
      <c r="AU335" s="190" t="s">
        <v>130</v>
      </c>
      <c r="AV335" s="11" t="s">
        <v>130</v>
      </c>
      <c r="AW335" s="11" t="s">
        <v>40</v>
      </c>
      <c r="AX335" s="11" t="s">
        <v>76</v>
      </c>
      <c r="AY335" s="190" t="s">
        <v>121</v>
      </c>
    </row>
    <row r="336" spans="2:65" s="11" customFormat="1" x14ac:dyDescent="0.3">
      <c r="B336" s="181"/>
      <c r="D336" s="191" t="s">
        <v>197</v>
      </c>
      <c r="E336" s="190" t="s">
        <v>3</v>
      </c>
      <c r="F336" s="192" t="s">
        <v>433</v>
      </c>
      <c r="H336" s="193">
        <v>18.36</v>
      </c>
      <c r="I336" s="186"/>
      <c r="L336" s="181"/>
      <c r="M336" s="187"/>
      <c r="N336" s="188"/>
      <c r="O336" s="188"/>
      <c r="P336" s="188"/>
      <c r="Q336" s="188"/>
      <c r="R336" s="188"/>
      <c r="S336" s="188"/>
      <c r="T336" s="189"/>
      <c r="AT336" s="190" t="s">
        <v>197</v>
      </c>
      <c r="AU336" s="190" t="s">
        <v>130</v>
      </c>
      <c r="AV336" s="11" t="s">
        <v>130</v>
      </c>
      <c r="AW336" s="11" t="s">
        <v>40</v>
      </c>
      <c r="AX336" s="11" t="s">
        <v>76</v>
      </c>
      <c r="AY336" s="190" t="s">
        <v>121</v>
      </c>
    </row>
    <row r="337" spans="2:51" s="11" customFormat="1" x14ac:dyDescent="0.3">
      <c r="B337" s="181"/>
      <c r="D337" s="191" t="s">
        <v>197</v>
      </c>
      <c r="E337" s="190" t="s">
        <v>3</v>
      </c>
      <c r="F337" s="192" t="s">
        <v>434</v>
      </c>
      <c r="H337" s="193">
        <v>36.78</v>
      </c>
      <c r="I337" s="186"/>
      <c r="L337" s="181"/>
      <c r="M337" s="187"/>
      <c r="N337" s="188"/>
      <c r="O337" s="188"/>
      <c r="P337" s="188"/>
      <c r="Q337" s="188"/>
      <c r="R337" s="188"/>
      <c r="S337" s="188"/>
      <c r="T337" s="189"/>
      <c r="AT337" s="190" t="s">
        <v>197</v>
      </c>
      <c r="AU337" s="190" t="s">
        <v>130</v>
      </c>
      <c r="AV337" s="11" t="s">
        <v>130</v>
      </c>
      <c r="AW337" s="11" t="s">
        <v>40</v>
      </c>
      <c r="AX337" s="11" t="s">
        <v>76</v>
      </c>
      <c r="AY337" s="190" t="s">
        <v>121</v>
      </c>
    </row>
    <row r="338" spans="2:51" s="11" customFormat="1" x14ac:dyDescent="0.3">
      <c r="B338" s="181"/>
      <c r="D338" s="191" t="s">
        <v>197</v>
      </c>
      <c r="E338" s="190" t="s">
        <v>3</v>
      </c>
      <c r="F338" s="192" t="s">
        <v>435</v>
      </c>
      <c r="H338" s="193">
        <v>36.78</v>
      </c>
      <c r="I338" s="186"/>
      <c r="L338" s="181"/>
      <c r="M338" s="187"/>
      <c r="N338" s="188"/>
      <c r="O338" s="188"/>
      <c r="P338" s="188"/>
      <c r="Q338" s="188"/>
      <c r="R338" s="188"/>
      <c r="S338" s="188"/>
      <c r="T338" s="189"/>
      <c r="AT338" s="190" t="s">
        <v>197</v>
      </c>
      <c r="AU338" s="190" t="s">
        <v>130</v>
      </c>
      <c r="AV338" s="11" t="s">
        <v>130</v>
      </c>
      <c r="AW338" s="11" t="s">
        <v>40</v>
      </c>
      <c r="AX338" s="11" t="s">
        <v>76</v>
      </c>
      <c r="AY338" s="190" t="s">
        <v>121</v>
      </c>
    </row>
    <row r="339" spans="2:51" s="11" customFormat="1" x14ac:dyDescent="0.3">
      <c r="B339" s="181"/>
      <c r="D339" s="191" t="s">
        <v>197</v>
      </c>
      <c r="E339" s="190" t="s">
        <v>3</v>
      </c>
      <c r="F339" s="192" t="s">
        <v>436</v>
      </c>
      <c r="H339" s="193">
        <v>18.36</v>
      </c>
      <c r="I339" s="186"/>
      <c r="L339" s="181"/>
      <c r="M339" s="187"/>
      <c r="N339" s="188"/>
      <c r="O339" s="188"/>
      <c r="P339" s="188"/>
      <c r="Q339" s="188"/>
      <c r="R339" s="188"/>
      <c r="S339" s="188"/>
      <c r="T339" s="189"/>
      <c r="AT339" s="190" t="s">
        <v>197</v>
      </c>
      <c r="AU339" s="190" t="s">
        <v>130</v>
      </c>
      <c r="AV339" s="11" t="s">
        <v>130</v>
      </c>
      <c r="AW339" s="11" t="s">
        <v>40</v>
      </c>
      <c r="AX339" s="11" t="s">
        <v>76</v>
      </c>
      <c r="AY339" s="190" t="s">
        <v>121</v>
      </c>
    </row>
    <row r="340" spans="2:51" s="11" customFormat="1" x14ac:dyDescent="0.3">
      <c r="B340" s="181"/>
      <c r="D340" s="191" t="s">
        <v>197</v>
      </c>
      <c r="E340" s="190" t="s">
        <v>3</v>
      </c>
      <c r="F340" s="192" t="s">
        <v>437</v>
      </c>
      <c r="H340" s="193">
        <v>36.78</v>
      </c>
      <c r="I340" s="186"/>
      <c r="L340" s="181"/>
      <c r="M340" s="187"/>
      <c r="N340" s="188"/>
      <c r="O340" s="188"/>
      <c r="P340" s="188"/>
      <c r="Q340" s="188"/>
      <c r="R340" s="188"/>
      <c r="S340" s="188"/>
      <c r="T340" s="189"/>
      <c r="AT340" s="190" t="s">
        <v>197</v>
      </c>
      <c r="AU340" s="190" t="s">
        <v>130</v>
      </c>
      <c r="AV340" s="11" t="s">
        <v>130</v>
      </c>
      <c r="AW340" s="11" t="s">
        <v>40</v>
      </c>
      <c r="AX340" s="11" t="s">
        <v>76</v>
      </c>
      <c r="AY340" s="190" t="s">
        <v>121</v>
      </c>
    </row>
    <row r="341" spans="2:51" s="11" customFormat="1" x14ac:dyDescent="0.3">
      <c r="B341" s="181"/>
      <c r="D341" s="191" t="s">
        <v>197</v>
      </c>
      <c r="E341" s="190" t="s">
        <v>3</v>
      </c>
      <c r="F341" s="192" t="s">
        <v>438</v>
      </c>
      <c r="H341" s="193">
        <v>62.16</v>
      </c>
      <c r="I341" s="186"/>
      <c r="L341" s="181"/>
      <c r="M341" s="187"/>
      <c r="N341" s="188"/>
      <c r="O341" s="188"/>
      <c r="P341" s="188"/>
      <c r="Q341" s="188"/>
      <c r="R341" s="188"/>
      <c r="S341" s="188"/>
      <c r="T341" s="189"/>
      <c r="AT341" s="190" t="s">
        <v>197</v>
      </c>
      <c r="AU341" s="190" t="s">
        <v>130</v>
      </c>
      <c r="AV341" s="11" t="s">
        <v>130</v>
      </c>
      <c r="AW341" s="11" t="s">
        <v>40</v>
      </c>
      <c r="AX341" s="11" t="s">
        <v>76</v>
      </c>
      <c r="AY341" s="190" t="s">
        <v>121</v>
      </c>
    </row>
    <row r="342" spans="2:51" s="11" customFormat="1" x14ac:dyDescent="0.3">
      <c r="B342" s="181"/>
      <c r="D342" s="191" t="s">
        <v>197</v>
      </c>
      <c r="E342" s="190" t="s">
        <v>3</v>
      </c>
      <c r="F342" s="192" t="s">
        <v>439</v>
      </c>
      <c r="H342" s="193">
        <v>37.78</v>
      </c>
      <c r="I342" s="186"/>
      <c r="L342" s="181"/>
      <c r="M342" s="187"/>
      <c r="N342" s="188"/>
      <c r="O342" s="188"/>
      <c r="P342" s="188"/>
      <c r="Q342" s="188"/>
      <c r="R342" s="188"/>
      <c r="S342" s="188"/>
      <c r="T342" s="189"/>
      <c r="AT342" s="190" t="s">
        <v>197</v>
      </c>
      <c r="AU342" s="190" t="s">
        <v>130</v>
      </c>
      <c r="AV342" s="11" t="s">
        <v>130</v>
      </c>
      <c r="AW342" s="11" t="s">
        <v>40</v>
      </c>
      <c r="AX342" s="11" t="s">
        <v>76</v>
      </c>
      <c r="AY342" s="190" t="s">
        <v>121</v>
      </c>
    </row>
    <row r="343" spans="2:51" s="11" customFormat="1" x14ac:dyDescent="0.3">
      <c r="B343" s="181"/>
      <c r="D343" s="191" t="s">
        <v>197</v>
      </c>
      <c r="E343" s="190" t="s">
        <v>3</v>
      </c>
      <c r="F343" s="192" t="s">
        <v>440</v>
      </c>
      <c r="H343" s="193">
        <v>0</v>
      </c>
      <c r="I343" s="186"/>
      <c r="L343" s="181"/>
      <c r="M343" s="187"/>
      <c r="N343" s="188"/>
      <c r="O343" s="188"/>
      <c r="P343" s="188"/>
      <c r="Q343" s="188"/>
      <c r="R343" s="188"/>
      <c r="S343" s="188"/>
      <c r="T343" s="189"/>
      <c r="AT343" s="190" t="s">
        <v>197</v>
      </c>
      <c r="AU343" s="190" t="s">
        <v>130</v>
      </c>
      <c r="AV343" s="11" t="s">
        <v>130</v>
      </c>
      <c r="AW343" s="11" t="s">
        <v>40</v>
      </c>
      <c r="AX343" s="11" t="s">
        <v>76</v>
      </c>
      <c r="AY343" s="190" t="s">
        <v>121</v>
      </c>
    </row>
    <row r="344" spans="2:51" s="11" customFormat="1" x14ac:dyDescent="0.3">
      <c r="B344" s="181"/>
      <c r="D344" s="191" t="s">
        <v>197</v>
      </c>
      <c r="E344" s="190" t="s">
        <v>3</v>
      </c>
      <c r="F344" s="192" t="s">
        <v>441</v>
      </c>
      <c r="H344" s="193">
        <v>31.34</v>
      </c>
      <c r="I344" s="186"/>
      <c r="L344" s="181"/>
      <c r="M344" s="187"/>
      <c r="N344" s="188"/>
      <c r="O344" s="188"/>
      <c r="P344" s="188"/>
      <c r="Q344" s="188"/>
      <c r="R344" s="188"/>
      <c r="S344" s="188"/>
      <c r="T344" s="189"/>
      <c r="AT344" s="190" t="s">
        <v>197</v>
      </c>
      <c r="AU344" s="190" t="s">
        <v>130</v>
      </c>
      <c r="AV344" s="11" t="s">
        <v>130</v>
      </c>
      <c r="AW344" s="11" t="s">
        <v>40</v>
      </c>
      <c r="AX344" s="11" t="s">
        <v>76</v>
      </c>
      <c r="AY344" s="190" t="s">
        <v>121</v>
      </c>
    </row>
    <row r="345" spans="2:51" s="11" customFormat="1" x14ac:dyDescent="0.3">
      <c r="B345" s="181"/>
      <c r="D345" s="191" t="s">
        <v>197</v>
      </c>
      <c r="E345" s="190" t="s">
        <v>3</v>
      </c>
      <c r="F345" s="192" t="s">
        <v>442</v>
      </c>
      <c r="H345" s="193">
        <v>7.74</v>
      </c>
      <c r="I345" s="186"/>
      <c r="L345" s="181"/>
      <c r="M345" s="187"/>
      <c r="N345" s="188"/>
      <c r="O345" s="188"/>
      <c r="P345" s="188"/>
      <c r="Q345" s="188"/>
      <c r="R345" s="188"/>
      <c r="S345" s="188"/>
      <c r="T345" s="189"/>
      <c r="AT345" s="190" t="s">
        <v>197</v>
      </c>
      <c r="AU345" s="190" t="s">
        <v>130</v>
      </c>
      <c r="AV345" s="11" t="s">
        <v>130</v>
      </c>
      <c r="AW345" s="11" t="s">
        <v>40</v>
      </c>
      <c r="AX345" s="11" t="s">
        <v>76</v>
      </c>
      <c r="AY345" s="190" t="s">
        <v>121</v>
      </c>
    </row>
    <row r="346" spans="2:51" s="11" customFormat="1" x14ac:dyDescent="0.3">
      <c r="B346" s="181"/>
      <c r="D346" s="191" t="s">
        <v>197</v>
      </c>
      <c r="E346" s="190" t="s">
        <v>3</v>
      </c>
      <c r="F346" s="192" t="s">
        <v>443</v>
      </c>
      <c r="H346" s="193">
        <v>4.1399999999999997</v>
      </c>
      <c r="I346" s="186"/>
      <c r="L346" s="181"/>
      <c r="M346" s="187"/>
      <c r="N346" s="188"/>
      <c r="O346" s="188"/>
      <c r="P346" s="188"/>
      <c r="Q346" s="188"/>
      <c r="R346" s="188"/>
      <c r="S346" s="188"/>
      <c r="T346" s="189"/>
      <c r="AT346" s="190" t="s">
        <v>197</v>
      </c>
      <c r="AU346" s="190" t="s">
        <v>130</v>
      </c>
      <c r="AV346" s="11" t="s">
        <v>130</v>
      </c>
      <c r="AW346" s="11" t="s">
        <v>40</v>
      </c>
      <c r="AX346" s="11" t="s">
        <v>76</v>
      </c>
      <c r="AY346" s="190" t="s">
        <v>121</v>
      </c>
    </row>
    <row r="347" spans="2:51" s="11" customFormat="1" x14ac:dyDescent="0.3">
      <c r="B347" s="181"/>
      <c r="D347" s="191" t="s">
        <v>197</v>
      </c>
      <c r="E347" s="190" t="s">
        <v>3</v>
      </c>
      <c r="F347" s="192" t="s">
        <v>444</v>
      </c>
      <c r="H347" s="193">
        <v>4.32</v>
      </c>
      <c r="I347" s="186"/>
      <c r="L347" s="181"/>
      <c r="M347" s="187"/>
      <c r="N347" s="188"/>
      <c r="O347" s="188"/>
      <c r="P347" s="188"/>
      <c r="Q347" s="188"/>
      <c r="R347" s="188"/>
      <c r="S347" s="188"/>
      <c r="T347" s="189"/>
      <c r="AT347" s="190" t="s">
        <v>197</v>
      </c>
      <c r="AU347" s="190" t="s">
        <v>130</v>
      </c>
      <c r="AV347" s="11" t="s">
        <v>130</v>
      </c>
      <c r="AW347" s="11" t="s">
        <v>40</v>
      </c>
      <c r="AX347" s="11" t="s">
        <v>76</v>
      </c>
      <c r="AY347" s="190" t="s">
        <v>121</v>
      </c>
    </row>
    <row r="348" spans="2:51" s="11" customFormat="1" x14ac:dyDescent="0.3">
      <c r="B348" s="181"/>
      <c r="D348" s="191" t="s">
        <v>197</v>
      </c>
      <c r="E348" s="190" t="s">
        <v>3</v>
      </c>
      <c r="F348" s="192" t="s">
        <v>445</v>
      </c>
      <c r="H348" s="193">
        <v>136.46</v>
      </c>
      <c r="I348" s="186"/>
      <c r="L348" s="181"/>
      <c r="M348" s="187"/>
      <c r="N348" s="188"/>
      <c r="O348" s="188"/>
      <c r="P348" s="188"/>
      <c r="Q348" s="188"/>
      <c r="R348" s="188"/>
      <c r="S348" s="188"/>
      <c r="T348" s="189"/>
      <c r="AT348" s="190" t="s">
        <v>197</v>
      </c>
      <c r="AU348" s="190" t="s">
        <v>130</v>
      </c>
      <c r="AV348" s="11" t="s">
        <v>130</v>
      </c>
      <c r="AW348" s="11" t="s">
        <v>40</v>
      </c>
      <c r="AX348" s="11" t="s">
        <v>76</v>
      </c>
      <c r="AY348" s="190" t="s">
        <v>121</v>
      </c>
    </row>
    <row r="349" spans="2:51" s="11" customFormat="1" x14ac:dyDescent="0.3">
      <c r="B349" s="181"/>
      <c r="D349" s="191" t="s">
        <v>197</v>
      </c>
      <c r="E349" s="190" t="s">
        <v>3</v>
      </c>
      <c r="F349" s="192" t="s">
        <v>446</v>
      </c>
      <c r="H349" s="193">
        <v>50.74</v>
      </c>
      <c r="I349" s="186"/>
      <c r="L349" s="181"/>
      <c r="M349" s="187"/>
      <c r="N349" s="188"/>
      <c r="O349" s="188"/>
      <c r="P349" s="188"/>
      <c r="Q349" s="188"/>
      <c r="R349" s="188"/>
      <c r="S349" s="188"/>
      <c r="T349" s="189"/>
      <c r="AT349" s="190" t="s">
        <v>197</v>
      </c>
      <c r="AU349" s="190" t="s">
        <v>130</v>
      </c>
      <c r="AV349" s="11" t="s">
        <v>130</v>
      </c>
      <c r="AW349" s="11" t="s">
        <v>40</v>
      </c>
      <c r="AX349" s="11" t="s">
        <v>76</v>
      </c>
      <c r="AY349" s="190" t="s">
        <v>121</v>
      </c>
    </row>
    <row r="350" spans="2:51" s="11" customFormat="1" x14ac:dyDescent="0.3">
      <c r="B350" s="181"/>
      <c r="D350" s="191" t="s">
        <v>197</v>
      </c>
      <c r="E350" s="190" t="s">
        <v>3</v>
      </c>
      <c r="F350" s="192" t="s">
        <v>447</v>
      </c>
      <c r="H350" s="193">
        <v>27.2</v>
      </c>
      <c r="I350" s="186"/>
      <c r="L350" s="181"/>
      <c r="M350" s="187"/>
      <c r="N350" s="188"/>
      <c r="O350" s="188"/>
      <c r="P350" s="188"/>
      <c r="Q350" s="188"/>
      <c r="R350" s="188"/>
      <c r="S350" s="188"/>
      <c r="T350" s="189"/>
      <c r="AT350" s="190" t="s">
        <v>197</v>
      </c>
      <c r="AU350" s="190" t="s">
        <v>130</v>
      </c>
      <c r="AV350" s="11" t="s">
        <v>130</v>
      </c>
      <c r="AW350" s="11" t="s">
        <v>40</v>
      </c>
      <c r="AX350" s="11" t="s">
        <v>76</v>
      </c>
      <c r="AY350" s="190" t="s">
        <v>121</v>
      </c>
    </row>
    <row r="351" spans="2:51" s="11" customFormat="1" x14ac:dyDescent="0.3">
      <c r="B351" s="181"/>
      <c r="D351" s="191" t="s">
        <v>197</v>
      </c>
      <c r="E351" s="190" t="s">
        <v>3</v>
      </c>
      <c r="F351" s="192" t="s">
        <v>448</v>
      </c>
      <c r="H351" s="193">
        <v>38.96</v>
      </c>
      <c r="I351" s="186"/>
      <c r="L351" s="181"/>
      <c r="M351" s="187"/>
      <c r="N351" s="188"/>
      <c r="O351" s="188"/>
      <c r="P351" s="188"/>
      <c r="Q351" s="188"/>
      <c r="R351" s="188"/>
      <c r="S351" s="188"/>
      <c r="T351" s="189"/>
      <c r="AT351" s="190" t="s">
        <v>197</v>
      </c>
      <c r="AU351" s="190" t="s">
        <v>130</v>
      </c>
      <c r="AV351" s="11" t="s">
        <v>130</v>
      </c>
      <c r="AW351" s="11" t="s">
        <v>40</v>
      </c>
      <c r="AX351" s="11" t="s">
        <v>76</v>
      </c>
      <c r="AY351" s="190" t="s">
        <v>121</v>
      </c>
    </row>
    <row r="352" spans="2:51" s="11" customFormat="1" x14ac:dyDescent="0.3">
      <c r="B352" s="181"/>
      <c r="D352" s="191" t="s">
        <v>197</v>
      </c>
      <c r="E352" s="190" t="s">
        <v>3</v>
      </c>
      <c r="F352" s="192" t="s">
        <v>449</v>
      </c>
      <c r="H352" s="193">
        <v>46.98</v>
      </c>
      <c r="I352" s="186"/>
      <c r="L352" s="181"/>
      <c r="M352" s="187"/>
      <c r="N352" s="188"/>
      <c r="O352" s="188"/>
      <c r="P352" s="188"/>
      <c r="Q352" s="188"/>
      <c r="R352" s="188"/>
      <c r="S352" s="188"/>
      <c r="T352" s="189"/>
      <c r="AT352" s="190" t="s">
        <v>197</v>
      </c>
      <c r="AU352" s="190" t="s">
        <v>130</v>
      </c>
      <c r="AV352" s="11" t="s">
        <v>130</v>
      </c>
      <c r="AW352" s="11" t="s">
        <v>40</v>
      </c>
      <c r="AX352" s="11" t="s">
        <v>76</v>
      </c>
      <c r="AY352" s="190" t="s">
        <v>121</v>
      </c>
    </row>
    <row r="353" spans="2:65" s="13" customFormat="1" x14ac:dyDescent="0.3">
      <c r="B353" s="205"/>
      <c r="D353" s="191" t="s">
        <v>197</v>
      </c>
      <c r="E353" s="206" t="s">
        <v>3</v>
      </c>
      <c r="F353" s="207" t="s">
        <v>233</v>
      </c>
      <c r="H353" s="208">
        <v>913.4</v>
      </c>
      <c r="I353" s="209"/>
      <c r="L353" s="205"/>
      <c r="M353" s="210"/>
      <c r="N353" s="211"/>
      <c r="O353" s="211"/>
      <c r="P353" s="211"/>
      <c r="Q353" s="211"/>
      <c r="R353" s="211"/>
      <c r="S353" s="211"/>
      <c r="T353" s="212"/>
      <c r="AT353" s="206" t="s">
        <v>197</v>
      </c>
      <c r="AU353" s="206" t="s">
        <v>130</v>
      </c>
      <c r="AV353" s="13" t="s">
        <v>137</v>
      </c>
      <c r="AW353" s="13" t="s">
        <v>40</v>
      </c>
      <c r="AX353" s="13" t="s">
        <v>76</v>
      </c>
      <c r="AY353" s="206" t="s">
        <v>121</v>
      </c>
    </row>
    <row r="354" spans="2:65" s="11" customFormat="1" x14ac:dyDescent="0.3">
      <c r="B354" s="181"/>
      <c r="D354" s="191" t="s">
        <v>197</v>
      </c>
      <c r="E354" s="190" t="s">
        <v>3</v>
      </c>
      <c r="F354" s="192" t="s">
        <v>450</v>
      </c>
      <c r="H354" s="193">
        <v>913.4</v>
      </c>
      <c r="I354" s="186"/>
      <c r="L354" s="181"/>
      <c r="M354" s="187"/>
      <c r="N354" s="188"/>
      <c r="O354" s="188"/>
      <c r="P354" s="188"/>
      <c r="Q354" s="188"/>
      <c r="R354" s="188"/>
      <c r="S354" s="188"/>
      <c r="T354" s="189"/>
      <c r="AT354" s="190" t="s">
        <v>197</v>
      </c>
      <c r="AU354" s="190" t="s">
        <v>130</v>
      </c>
      <c r="AV354" s="11" t="s">
        <v>130</v>
      </c>
      <c r="AW354" s="11" t="s">
        <v>40</v>
      </c>
      <c r="AX354" s="11" t="s">
        <v>76</v>
      </c>
      <c r="AY354" s="190" t="s">
        <v>121</v>
      </c>
    </row>
    <row r="355" spans="2:65" s="13" customFormat="1" x14ac:dyDescent="0.3">
      <c r="B355" s="205"/>
      <c r="D355" s="191" t="s">
        <v>197</v>
      </c>
      <c r="E355" s="206" t="s">
        <v>3</v>
      </c>
      <c r="F355" s="207" t="s">
        <v>234</v>
      </c>
      <c r="H355" s="208">
        <v>913.4</v>
      </c>
      <c r="I355" s="209"/>
      <c r="L355" s="205"/>
      <c r="M355" s="210"/>
      <c r="N355" s="211"/>
      <c r="O355" s="211"/>
      <c r="P355" s="211"/>
      <c r="Q355" s="211"/>
      <c r="R355" s="211"/>
      <c r="S355" s="211"/>
      <c r="T355" s="212"/>
      <c r="AT355" s="206" t="s">
        <v>197</v>
      </c>
      <c r="AU355" s="206" t="s">
        <v>130</v>
      </c>
      <c r="AV355" s="13" t="s">
        <v>137</v>
      </c>
      <c r="AW355" s="13" t="s">
        <v>40</v>
      </c>
      <c r="AX355" s="13" t="s">
        <v>76</v>
      </c>
      <c r="AY355" s="206" t="s">
        <v>121</v>
      </c>
    </row>
    <row r="356" spans="2:65" s="12" customFormat="1" x14ac:dyDescent="0.3">
      <c r="B356" s="194"/>
      <c r="D356" s="182" t="s">
        <v>197</v>
      </c>
      <c r="E356" s="195" t="s">
        <v>3</v>
      </c>
      <c r="F356" s="196" t="s">
        <v>204</v>
      </c>
      <c r="H356" s="197">
        <v>1826.8</v>
      </c>
      <c r="I356" s="198"/>
      <c r="L356" s="194"/>
      <c r="M356" s="199"/>
      <c r="N356" s="200"/>
      <c r="O356" s="200"/>
      <c r="P356" s="200"/>
      <c r="Q356" s="200"/>
      <c r="R356" s="200"/>
      <c r="S356" s="200"/>
      <c r="T356" s="201"/>
      <c r="AT356" s="202" t="s">
        <v>197</v>
      </c>
      <c r="AU356" s="202" t="s">
        <v>130</v>
      </c>
      <c r="AV356" s="12" t="s">
        <v>143</v>
      </c>
      <c r="AW356" s="12" t="s">
        <v>40</v>
      </c>
      <c r="AX356" s="12" t="s">
        <v>23</v>
      </c>
      <c r="AY356" s="202" t="s">
        <v>121</v>
      </c>
    </row>
    <row r="357" spans="2:65" s="1" customFormat="1" ht="22.5" customHeight="1" x14ac:dyDescent="0.3">
      <c r="B357" s="164"/>
      <c r="C357" s="165" t="s">
        <v>451</v>
      </c>
      <c r="D357" s="165" t="s">
        <v>124</v>
      </c>
      <c r="E357" s="166" t="s">
        <v>452</v>
      </c>
      <c r="F357" s="167" t="s">
        <v>453</v>
      </c>
      <c r="G357" s="168" t="s">
        <v>211</v>
      </c>
      <c r="H357" s="169">
        <v>271</v>
      </c>
      <c r="I357" s="170">
        <v>0</v>
      </c>
      <c r="J357" s="171">
        <f>ROUND(I357*H357,2)</f>
        <v>0</v>
      </c>
      <c r="K357" s="167" t="s">
        <v>128</v>
      </c>
      <c r="L357" s="35"/>
      <c r="M357" s="172" t="s">
        <v>3</v>
      </c>
      <c r="N357" s="173" t="s">
        <v>48</v>
      </c>
      <c r="O357" s="36"/>
      <c r="P357" s="174">
        <f>O357*H357</f>
        <v>0</v>
      </c>
      <c r="Q357" s="174">
        <v>1.103E-2</v>
      </c>
      <c r="R357" s="174">
        <f>Q357*H357</f>
        <v>2.9891299999999998</v>
      </c>
      <c r="S357" s="174">
        <v>0</v>
      </c>
      <c r="T357" s="175">
        <f>S357*H357</f>
        <v>0</v>
      </c>
      <c r="AR357" s="17" t="s">
        <v>143</v>
      </c>
      <c r="AT357" s="17" t="s">
        <v>124</v>
      </c>
      <c r="AU357" s="17" t="s">
        <v>130</v>
      </c>
      <c r="AY357" s="17" t="s">
        <v>121</v>
      </c>
      <c r="BE357" s="176">
        <f>IF(N357="základní",J357,0)</f>
        <v>0</v>
      </c>
      <c r="BF357" s="176">
        <f>IF(N357="snížená",J357,0)</f>
        <v>0</v>
      </c>
      <c r="BG357" s="176">
        <f>IF(N357="zákl. přenesená",J357,0)</f>
        <v>0</v>
      </c>
      <c r="BH357" s="176">
        <f>IF(N357="sníž. přenesená",J357,0)</f>
        <v>0</v>
      </c>
      <c r="BI357" s="176">
        <f>IF(N357="nulová",J357,0)</f>
        <v>0</v>
      </c>
      <c r="BJ357" s="17" t="s">
        <v>130</v>
      </c>
      <c r="BK357" s="176">
        <f>ROUND(I357*H357,2)</f>
        <v>0</v>
      </c>
      <c r="BL357" s="17" t="s">
        <v>143</v>
      </c>
      <c r="BM357" s="17" t="s">
        <v>454</v>
      </c>
    </row>
    <row r="358" spans="2:65" s="11" customFormat="1" x14ac:dyDescent="0.3">
      <c r="B358" s="181"/>
      <c r="D358" s="191" t="s">
        <v>197</v>
      </c>
      <c r="E358" s="190" t="s">
        <v>3</v>
      </c>
      <c r="F358" s="192" t="s">
        <v>409</v>
      </c>
      <c r="H358" s="193">
        <v>22.6</v>
      </c>
      <c r="I358" s="186"/>
      <c r="L358" s="181"/>
      <c r="M358" s="187"/>
      <c r="N358" s="188"/>
      <c r="O358" s="188"/>
      <c r="P358" s="188"/>
      <c r="Q358" s="188"/>
      <c r="R358" s="188"/>
      <c r="S358" s="188"/>
      <c r="T358" s="189"/>
      <c r="AT358" s="190" t="s">
        <v>197</v>
      </c>
      <c r="AU358" s="190" t="s">
        <v>130</v>
      </c>
      <c r="AV358" s="11" t="s">
        <v>130</v>
      </c>
      <c r="AW358" s="11" t="s">
        <v>40</v>
      </c>
      <c r="AX358" s="11" t="s">
        <v>76</v>
      </c>
      <c r="AY358" s="190" t="s">
        <v>121</v>
      </c>
    </row>
    <row r="359" spans="2:65" s="11" customFormat="1" x14ac:dyDescent="0.3">
      <c r="B359" s="181"/>
      <c r="D359" s="191" t="s">
        <v>197</v>
      </c>
      <c r="E359" s="190" t="s">
        <v>3</v>
      </c>
      <c r="F359" s="192" t="s">
        <v>410</v>
      </c>
      <c r="H359" s="193">
        <v>22.6</v>
      </c>
      <c r="I359" s="186"/>
      <c r="L359" s="181"/>
      <c r="M359" s="187"/>
      <c r="N359" s="188"/>
      <c r="O359" s="188"/>
      <c r="P359" s="188"/>
      <c r="Q359" s="188"/>
      <c r="R359" s="188"/>
      <c r="S359" s="188"/>
      <c r="T359" s="189"/>
      <c r="AT359" s="190" t="s">
        <v>197</v>
      </c>
      <c r="AU359" s="190" t="s">
        <v>130</v>
      </c>
      <c r="AV359" s="11" t="s">
        <v>130</v>
      </c>
      <c r="AW359" s="11" t="s">
        <v>40</v>
      </c>
      <c r="AX359" s="11" t="s">
        <v>76</v>
      </c>
      <c r="AY359" s="190" t="s">
        <v>121</v>
      </c>
    </row>
    <row r="360" spans="2:65" s="11" customFormat="1" x14ac:dyDescent="0.3">
      <c r="B360" s="181"/>
      <c r="D360" s="191" t="s">
        <v>197</v>
      </c>
      <c r="E360" s="190" t="s">
        <v>3</v>
      </c>
      <c r="F360" s="192" t="s">
        <v>411</v>
      </c>
      <c r="H360" s="193">
        <v>22.6</v>
      </c>
      <c r="I360" s="186"/>
      <c r="L360" s="181"/>
      <c r="M360" s="187"/>
      <c r="N360" s="188"/>
      <c r="O360" s="188"/>
      <c r="P360" s="188"/>
      <c r="Q360" s="188"/>
      <c r="R360" s="188"/>
      <c r="S360" s="188"/>
      <c r="T360" s="189"/>
      <c r="AT360" s="190" t="s">
        <v>197</v>
      </c>
      <c r="AU360" s="190" t="s">
        <v>130</v>
      </c>
      <c r="AV360" s="11" t="s">
        <v>130</v>
      </c>
      <c r="AW360" s="11" t="s">
        <v>40</v>
      </c>
      <c r="AX360" s="11" t="s">
        <v>76</v>
      </c>
      <c r="AY360" s="190" t="s">
        <v>121</v>
      </c>
    </row>
    <row r="361" spans="2:65" s="11" customFormat="1" x14ac:dyDescent="0.3">
      <c r="B361" s="181"/>
      <c r="D361" s="191" t="s">
        <v>197</v>
      </c>
      <c r="E361" s="190" t="s">
        <v>3</v>
      </c>
      <c r="F361" s="192" t="s">
        <v>412</v>
      </c>
      <c r="H361" s="193">
        <v>22.6</v>
      </c>
      <c r="I361" s="186"/>
      <c r="L361" s="181"/>
      <c r="M361" s="187"/>
      <c r="N361" s="188"/>
      <c r="O361" s="188"/>
      <c r="P361" s="188"/>
      <c r="Q361" s="188"/>
      <c r="R361" s="188"/>
      <c r="S361" s="188"/>
      <c r="T361" s="189"/>
      <c r="AT361" s="190" t="s">
        <v>197</v>
      </c>
      <c r="AU361" s="190" t="s">
        <v>130</v>
      </c>
      <c r="AV361" s="11" t="s">
        <v>130</v>
      </c>
      <c r="AW361" s="11" t="s">
        <v>40</v>
      </c>
      <c r="AX361" s="11" t="s">
        <v>76</v>
      </c>
      <c r="AY361" s="190" t="s">
        <v>121</v>
      </c>
    </row>
    <row r="362" spans="2:65" s="11" customFormat="1" x14ac:dyDescent="0.3">
      <c r="B362" s="181"/>
      <c r="D362" s="191" t="s">
        <v>197</v>
      </c>
      <c r="E362" s="190" t="s">
        <v>3</v>
      </c>
      <c r="F362" s="192" t="s">
        <v>413</v>
      </c>
      <c r="H362" s="193">
        <v>22.6</v>
      </c>
      <c r="I362" s="186"/>
      <c r="L362" s="181"/>
      <c r="M362" s="187"/>
      <c r="N362" s="188"/>
      <c r="O362" s="188"/>
      <c r="P362" s="188"/>
      <c r="Q362" s="188"/>
      <c r="R362" s="188"/>
      <c r="S362" s="188"/>
      <c r="T362" s="189"/>
      <c r="AT362" s="190" t="s">
        <v>197</v>
      </c>
      <c r="AU362" s="190" t="s">
        <v>130</v>
      </c>
      <c r="AV362" s="11" t="s">
        <v>130</v>
      </c>
      <c r="AW362" s="11" t="s">
        <v>40</v>
      </c>
      <c r="AX362" s="11" t="s">
        <v>76</v>
      </c>
      <c r="AY362" s="190" t="s">
        <v>121</v>
      </c>
    </row>
    <row r="363" spans="2:65" s="11" customFormat="1" x14ac:dyDescent="0.3">
      <c r="B363" s="181"/>
      <c r="D363" s="191" t="s">
        <v>197</v>
      </c>
      <c r="E363" s="190" t="s">
        <v>3</v>
      </c>
      <c r="F363" s="192" t="s">
        <v>414</v>
      </c>
      <c r="H363" s="193">
        <v>22.5</v>
      </c>
      <c r="I363" s="186"/>
      <c r="L363" s="181"/>
      <c r="M363" s="187"/>
      <c r="N363" s="188"/>
      <c r="O363" s="188"/>
      <c r="P363" s="188"/>
      <c r="Q363" s="188"/>
      <c r="R363" s="188"/>
      <c r="S363" s="188"/>
      <c r="T363" s="189"/>
      <c r="AT363" s="190" t="s">
        <v>197</v>
      </c>
      <c r="AU363" s="190" t="s">
        <v>130</v>
      </c>
      <c r="AV363" s="11" t="s">
        <v>130</v>
      </c>
      <c r="AW363" s="11" t="s">
        <v>40</v>
      </c>
      <c r="AX363" s="11" t="s">
        <v>76</v>
      </c>
      <c r="AY363" s="190" t="s">
        <v>121</v>
      </c>
    </row>
    <row r="364" spans="2:65" s="13" customFormat="1" x14ac:dyDescent="0.3">
      <c r="B364" s="205"/>
      <c r="D364" s="191" t="s">
        <v>197</v>
      </c>
      <c r="E364" s="206" t="s">
        <v>3</v>
      </c>
      <c r="F364" s="207" t="s">
        <v>233</v>
      </c>
      <c r="H364" s="208">
        <v>135.5</v>
      </c>
      <c r="I364" s="209"/>
      <c r="L364" s="205"/>
      <c r="M364" s="210"/>
      <c r="N364" s="211"/>
      <c r="O364" s="211"/>
      <c r="P364" s="211"/>
      <c r="Q364" s="211"/>
      <c r="R364" s="211"/>
      <c r="S364" s="211"/>
      <c r="T364" s="212"/>
      <c r="AT364" s="206" t="s">
        <v>197</v>
      </c>
      <c r="AU364" s="206" t="s">
        <v>130</v>
      </c>
      <c r="AV364" s="13" t="s">
        <v>137</v>
      </c>
      <c r="AW364" s="13" t="s">
        <v>40</v>
      </c>
      <c r="AX364" s="13" t="s">
        <v>76</v>
      </c>
      <c r="AY364" s="206" t="s">
        <v>121</v>
      </c>
    </row>
    <row r="365" spans="2:65" s="11" customFormat="1" x14ac:dyDescent="0.3">
      <c r="B365" s="181"/>
      <c r="D365" s="191" t="s">
        <v>197</v>
      </c>
      <c r="E365" s="190" t="s">
        <v>3</v>
      </c>
      <c r="F365" s="192" t="s">
        <v>455</v>
      </c>
      <c r="H365" s="193">
        <v>135.5</v>
      </c>
      <c r="I365" s="186"/>
      <c r="L365" s="181"/>
      <c r="M365" s="187"/>
      <c r="N365" s="188"/>
      <c r="O365" s="188"/>
      <c r="P365" s="188"/>
      <c r="Q365" s="188"/>
      <c r="R365" s="188"/>
      <c r="S365" s="188"/>
      <c r="T365" s="189"/>
      <c r="AT365" s="190" t="s">
        <v>197</v>
      </c>
      <c r="AU365" s="190" t="s">
        <v>130</v>
      </c>
      <c r="AV365" s="11" t="s">
        <v>130</v>
      </c>
      <c r="AW365" s="11" t="s">
        <v>40</v>
      </c>
      <c r="AX365" s="11" t="s">
        <v>76</v>
      </c>
      <c r="AY365" s="190" t="s">
        <v>121</v>
      </c>
    </row>
    <row r="366" spans="2:65" s="13" customFormat="1" x14ac:dyDescent="0.3">
      <c r="B366" s="205"/>
      <c r="D366" s="191" t="s">
        <v>197</v>
      </c>
      <c r="E366" s="206" t="s">
        <v>3</v>
      </c>
      <c r="F366" s="207" t="s">
        <v>234</v>
      </c>
      <c r="H366" s="208">
        <v>135.5</v>
      </c>
      <c r="I366" s="209"/>
      <c r="L366" s="205"/>
      <c r="M366" s="210"/>
      <c r="N366" s="211"/>
      <c r="O366" s="211"/>
      <c r="P366" s="211"/>
      <c r="Q366" s="211"/>
      <c r="R366" s="211"/>
      <c r="S366" s="211"/>
      <c r="T366" s="212"/>
      <c r="AT366" s="206" t="s">
        <v>197</v>
      </c>
      <c r="AU366" s="206" t="s">
        <v>130</v>
      </c>
      <c r="AV366" s="13" t="s">
        <v>137</v>
      </c>
      <c r="AW366" s="13" t="s">
        <v>40</v>
      </c>
      <c r="AX366" s="13" t="s">
        <v>76</v>
      </c>
      <c r="AY366" s="206" t="s">
        <v>121</v>
      </c>
    </row>
    <row r="367" spans="2:65" s="12" customFormat="1" x14ac:dyDescent="0.3">
      <c r="B367" s="194"/>
      <c r="D367" s="182" t="s">
        <v>197</v>
      </c>
      <c r="E367" s="195" t="s">
        <v>3</v>
      </c>
      <c r="F367" s="196" t="s">
        <v>204</v>
      </c>
      <c r="H367" s="197">
        <v>271</v>
      </c>
      <c r="I367" s="198"/>
      <c r="L367" s="194"/>
      <c r="M367" s="199"/>
      <c r="N367" s="200"/>
      <c r="O367" s="200"/>
      <c r="P367" s="200"/>
      <c r="Q367" s="200"/>
      <c r="R367" s="200"/>
      <c r="S367" s="200"/>
      <c r="T367" s="201"/>
      <c r="AT367" s="202" t="s">
        <v>197</v>
      </c>
      <c r="AU367" s="202" t="s">
        <v>130</v>
      </c>
      <c r="AV367" s="12" t="s">
        <v>143</v>
      </c>
      <c r="AW367" s="12" t="s">
        <v>40</v>
      </c>
      <c r="AX367" s="12" t="s">
        <v>23</v>
      </c>
      <c r="AY367" s="202" t="s">
        <v>121</v>
      </c>
    </row>
    <row r="368" spans="2:65" s="1" customFormat="1" ht="22.5" customHeight="1" x14ac:dyDescent="0.3">
      <c r="B368" s="164"/>
      <c r="C368" s="165" t="s">
        <v>456</v>
      </c>
      <c r="D368" s="165" t="s">
        <v>124</v>
      </c>
      <c r="E368" s="166" t="s">
        <v>457</v>
      </c>
      <c r="F368" s="167" t="s">
        <v>458</v>
      </c>
      <c r="G368" s="168" t="s">
        <v>211</v>
      </c>
      <c r="H368" s="169">
        <v>2097.8000000000002</v>
      </c>
      <c r="I368" s="170">
        <v>0</v>
      </c>
      <c r="J368" s="171">
        <f>ROUND(I368*H368,2)</f>
        <v>0</v>
      </c>
      <c r="K368" s="167" t="s">
        <v>3</v>
      </c>
      <c r="L368" s="35"/>
      <c r="M368" s="172" t="s">
        <v>3</v>
      </c>
      <c r="N368" s="173" t="s">
        <v>48</v>
      </c>
      <c r="O368" s="36"/>
      <c r="P368" s="174">
        <f>O368*H368</f>
        <v>0</v>
      </c>
      <c r="Q368" s="174">
        <v>0</v>
      </c>
      <c r="R368" s="174">
        <f>Q368*H368</f>
        <v>0</v>
      </c>
      <c r="S368" s="174">
        <v>0</v>
      </c>
      <c r="T368" s="175">
        <f>S368*H368</f>
        <v>0</v>
      </c>
      <c r="AR368" s="17" t="s">
        <v>143</v>
      </c>
      <c r="AT368" s="17" t="s">
        <v>124</v>
      </c>
      <c r="AU368" s="17" t="s">
        <v>130</v>
      </c>
      <c r="AY368" s="17" t="s">
        <v>121</v>
      </c>
      <c r="BE368" s="176">
        <f>IF(N368="základní",J368,0)</f>
        <v>0</v>
      </c>
      <c r="BF368" s="176">
        <f>IF(N368="snížená",J368,0)</f>
        <v>0</v>
      </c>
      <c r="BG368" s="176">
        <f>IF(N368="zákl. přenesená",J368,0)</f>
        <v>0</v>
      </c>
      <c r="BH368" s="176">
        <f>IF(N368="sníž. přenesená",J368,0)</f>
        <v>0</v>
      </c>
      <c r="BI368" s="176">
        <f>IF(N368="nulová",J368,0)</f>
        <v>0</v>
      </c>
      <c r="BJ368" s="17" t="s">
        <v>130</v>
      </c>
      <c r="BK368" s="176">
        <f>ROUND(I368*H368,2)</f>
        <v>0</v>
      </c>
      <c r="BL368" s="17" t="s">
        <v>143</v>
      </c>
      <c r="BM368" s="17" t="s">
        <v>459</v>
      </c>
    </row>
    <row r="369" spans="2:65" s="11" customFormat="1" x14ac:dyDescent="0.3">
      <c r="B369" s="181"/>
      <c r="D369" s="182" t="s">
        <v>197</v>
      </c>
      <c r="E369" s="183" t="s">
        <v>3</v>
      </c>
      <c r="F369" s="184" t="s">
        <v>460</v>
      </c>
      <c r="H369" s="185">
        <v>2097.8000000000002</v>
      </c>
      <c r="I369" s="186"/>
      <c r="L369" s="181"/>
      <c r="M369" s="187"/>
      <c r="N369" s="188"/>
      <c r="O369" s="188"/>
      <c r="P369" s="188"/>
      <c r="Q369" s="188"/>
      <c r="R369" s="188"/>
      <c r="S369" s="188"/>
      <c r="T369" s="189"/>
      <c r="AT369" s="190" t="s">
        <v>197</v>
      </c>
      <c r="AU369" s="190" t="s">
        <v>130</v>
      </c>
      <c r="AV369" s="11" t="s">
        <v>130</v>
      </c>
      <c r="AW369" s="11" t="s">
        <v>40</v>
      </c>
      <c r="AX369" s="11" t="s">
        <v>23</v>
      </c>
      <c r="AY369" s="190" t="s">
        <v>121</v>
      </c>
    </row>
    <row r="370" spans="2:65" s="1" customFormat="1" ht="22.5" customHeight="1" x14ac:dyDescent="0.3">
      <c r="B370" s="164"/>
      <c r="C370" s="165" t="s">
        <v>461</v>
      </c>
      <c r="D370" s="165" t="s">
        <v>124</v>
      </c>
      <c r="E370" s="166" t="s">
        <v>462</v>
      </c>
      <c r="F370" s="167" t="s">
        <v>463</v>
      </c>
      <c r="G370" s="168" t="s">
        <v>211</v>
      </c>
      <c r="H370" s="169">
        <v>274.02</v>
      </c>
      <c r="I370" s="170">
        <v>0</v>
      </c>
      <c r="J370" s="171">
        <f>ROUND(I370*H370,2)</f>
        <v>0</v>
      </c>
      <c r="K370" s="167" t="s">
        <v>128</v>
      </c>
      <c r="L370" s="35"/>
      <c r="M370" s="172" t="s">
        <v>3</v>
      </c>
      <c r="N370" s="173" t="s">
        <v>48</v>
      </c>
      <c r="O370" s="36"/>
      <c r="P370" s="174">
        <f>O370*H370</f>
        <v>0</v>
      </c>
      <c r="Q370" s="174">
        <v>4.8900000000000002E-3</v>
      </c>
      <c r="R370" s="174">
        <f>Q370*H370</f>
        <v>1.3399578000000001</v>
      </c>
      <c r="S370" s="174">
        <v>0</v>
      </c>
      <c r="T370" s="175">
        <f>S370*H370</f>
        <v>0</v>
      </c>
      <c r="AR370" s="17" t="s">
        <v>143</v>
      </c>
      <c r="AT370" s="17" t="s">
        <v>124</v>
      </c>
      <c r="AU370" s="17" t="s">
        <v>130</v>
      </c>
      <c r="AY370" s="17" t="s">
        <v>121</v>
      </c>
      <c r="BE370" s="176">
        <f>IF(N370="základní",J370,0)</f>
        <v>0</v>
      </c>
      <c r="BF370" s="176">
        <f>IF(N370="snížená",J370,0)</f>
        <v>0</v>
      </c>
      <c r="BG370" s="176">
        <f>IF(N370="zákl. přenesená",J370,0)</f>
        <v>0</v>
      </c>
      <c r="BH370" s="176">
        <f>IF(N370="sníž. přenesená",J370,0)</f>
        <v>0</v>
      </c>
      <c r="BI370" s="176">
        <f>IF(N370="nulová",J370,0)</f>
        <v>0</v>
      </c>
      <c r="BJ370" s="17" t="s">
        <v>130</v>
      </c>
      <c r="BK370" s="176">
        <f>ROUND(I370*H370,2)</f>
        <v>0</v>
      </c>
      <c r="BL370" s="17" t="s">
        <v>143</v>
      </c>
      <c r="BM370" s="17" t="s">
        <v>464</v>
      </c>
    </row>
    <row r="371" spans="2:65" s="11" customFormat="1" x14ac:dyDescent="0.3">
      <c r="B371" s="181"/>
      <c r="D371" s="191" t="s">
        <v>197</v>
      </c>
      <c r="E371" s="190" t="s">
        <v>3</v>
      </c>
      <c r="F371" s="192" t="s">
        <v>465</v>
      </c>
      <c r="H371" s="193">
        <v>274.02</v>
      </c>
      <c r="I371" s="186"/>
      <c r="L371" s="181"/>
      <c r="M371" s="187"/>
      <c r="N371" s="188"/>
      <c r="O371" s="188"/>
      <c r="P371" s="188"/>
      <c r="Q371" s="188"/>
      <c r="R371" s="188"/>
      <c r="S371" s="188"/>
      <c r="T371" s="189"/>
      <c r="AT371" s="190" t="s">
        <v>197</v>
      </c>
      <c r="AU371" s="190" t="s">
        <v>130</v>
      </c>
      <c r="AV371" s="11" t="s">
        <v>130</v>
      </c>
      <c r="AW371" s="11" t="s">
        <v>40</v>
      </c>
      <c r="AX371" s="11" t="s">
        <v>23</v>
      </c>
      <c r="AY371" s="190" t="s">
        <v>121</v>
      </c>
    </row>
    <row r="372" spans="2:65" s="10" customFormat="1" ht="29.85" customHeight="1" x14ac:dyDescent="0.3">
      <c r="B372" s="150"/>
      <c r="D372" s="161" t="s">
        <v>75</v>
      </c>
      <c r="E372" s="162" t="s">
        <v>259</v>
      </c>
      <c r="F372" s="162" t="s">
        <v>466</v>
      </c>
      <c r="I372" s="153"/>
      <c r="J372" s="163">
        <f>BK372</f>
        <v>0</v>
      </c>
      <c r="L372" s="150"/>
      <c r="M372" s="155"/>
      <c r="N372" s="156"/>
      <c r="O372" s="156"/>
      <c r="P372" s="157">
        <f>SUM(P373:P392)</f>
        <v>0</v>
      </c>
      <c r="Q372" s="156"/>
      <c r="R372" s="157">
        <f>SUM(R373:R392)</f>
        <v>0.48834740000000004</v>
      </c>
      <c r="S372" s="156"/>
      <c r="T372" s="158">
        <f>SUM(T373:T392)</f>
        <v>0</v>
      </c>
      <c r="AR372" s="151" t="s">
        <v>23</v>
      </c>
      <c r="AT372" s="159" t="s">
        <v>75</v>
      </c>
      <c r="AU372" s="159" t="s">
        <v>23</v>
      </c>
      <c r="AY372" s="151" t="s">
        <v>121</v>
      </c>
      <c r="BK372" s="160">
        <f>SUM(BK373:BK392)</f>
        <v>0</v>
      </c>
    </row>
    <row r="373" spans="2:65" s="1" customFormat="1" ht="31.5" customHeight="1" x14ac:dyDescent="0.3">
      <c r="B373" s="164"/>
      <c r="C373" s="165" t="s">
        <v>467</v>
      </c>
      <c r="D373" s="165" t="s">
        <v>124</v>
      </c>
      <c r="E373" s="166" t="s">
        <v>468</v>
      </c>
      <c r="F373" s="167" t="s">
        <v>469</v>
      </c>
      <c r="G373" s="168" t="s">
        <v>211</v>
      </c>
      <c r="H373" s="169">
        <v>994.98</v>
      </c>
      <c r="I373" s="170">
        <v>0</v>
      </c>
      <c r="J373" s="171">
        <f>ROUND(I373*H373,2)</f>
        <v>0</v>
      </c>
      <c r="K373" s="167" t="s">
        <v>128</v>
      </c>
      <c r="L373" s="35"/>
      <c r="M373" s="172" t="s">
        <v>3</v>
      </c>
      <c r="N373" s="173" t="s">
        <v>48</v>
      </c>
      <c r="O373" s="36"/>
      <c r="P373" s="174">
        <f>O373*H373</f>
        <v>0</v>
      </c>
      <c r="Q373" s="174">
        <v>1.2999999999999999E-4</v>
      </c>
      <c r="R373" s="174">
        <f>Q373*H373</f>
        <v>0.1293474</v>
      </c>
      <c r="S373" s="174">
        <v>0</v>
      </c>
      <c r="T373" s="175">
        <f>S373*H373</f>
        <v>0</v>
      </c>
      <c r="AR373" s="17" t="s">
        <v>143</v>
      </c>
      <c r="AT373" s="17" t="s">
        <v>124</v>
      </c>
      <c r="AU373" s="17" t="s">
        <v>130</v>
      </c>
      <c r="AY373" s="17" t="s">
        <v>121</v>
      </c>
      <c r="BE373" s="176">
        <f>IF(N373="základní",J373,0)</f>
        <v>0</v>
      </c>
      <c r="BF373" s="176">
        <f>IF(N373="snížená",J373,0)</f>
        <v>0</v>
      </c>
      <c r="BG373" s="176">
        <f>IF(N373="zákl. přenesená",J373,0)</f>
        <v>0</v>
      </c>
      <c r="BH373" s="176">
        <f>IF(N373="sníž. přenesená",J373,0)</f>
        <v>0</v>
      </c>
      <c r="BI373" s="176">
        <f>IF(N373="nulová",J373,0)</f>
        <v>0</v>
      </c>
      <c r="BJ373" s="17" t="s">
        <v>130</v>
      </c>
      <c r="BK373" s="176">
        <f>ROUND(I373*H373,2)</f>
        <v>0</v>
      </c>
      <c r="BL373" s="17" t="s">
        <v>143</v>
      </c>
      <c r="BM373" s="17" t="s">
        <v>470</v>
      </c>
    </row>
    <row r="374" spans="2:65" s="11" customFormat="1" x14ac:dyDescent="0.3">
      <c r="B374" s="181"/>
      <c r="D374" s="191" t="s">
        <v>197</v>
      </c>
      <c r="E374" s="190" t="s">
        <v>3</v>
      </c>
      <c r="F374" s="192" t="s">
        <v>471</v>
      </c>
      <c r="H374" s="193">
        <v>129.78</v>
      </c>
      <c r="I374" s="186"/>
      <c r="L374" s="181"/>
      <c r="M374" s="187"/>
      <c r="N374" s="188"/>
      <c r="O374" s="188"/>
      <c r="P374" s="188"/>
      <c r="Q374" s="188"/>
      <c r="R374" s="188"/>
      <c r="S374" s="188"/>
      <c r="T374" s="189"/>
      <c r="AT374" s="190" t="s">
        <v>197</v>
      </c>
      <c r="AU374" s="190" t="s">
        <v>130</v>
      </c>
      <c r="AV374" s="11" t="s">
        <v>130</v>
      </c>
      <c r="AW374" s="11" t="s">
        <v>40</v>
      </c>
      <c r="AX374" s="11" t="s">
        <v>76</v>
      </c>
      <c r="AY374" s="190" t="s">
        <v>121</v>
      </c>
    </row>
    <row r="375" spans="2:65" s="11" customFormat="1" x14ac:dyDescent="0.3">
      <c r="B375" s="181"/>
      <c r="D375" s="191" t="s">
        <v>197</v>
      </c>
      <c r="E375" s="190" t="s">
        <v>3</v>
      </c>
      <c r="F375" s="192" t="s">
        <v>472</v>
      </c>
      <c r="H375" s="193">
        <v>432.6</v>
      </c>
      <c r="I375" s="186"/>
      <c r="L375" s="181"/>
      <c r="M375" s="187"/>
      <c r="N375" s="188"/>
      <c r="O375" s="188"/>
      <c r="P375" s="188"/>
      <c r="Q375" s="188"/>
      <c r="R375" s="188"/>
      <c r="S375" s="188"/>
      <c r="T375" s="189"/>
      <c r="AT375" s="190" t="s">
        <v>197</v>
      </c>
      <c r="AU375" s="190" t="s">
        <v>130</v>
      </c>
      <c r="AV375" s="11" t="s">
        <v>130</v>
      </c>
      <c r="AW375" s="11" t="s">
        <v>40</v>
      </c>
      <c r="AX375" s="11" t="s">
        <v>76</v>
      </c>
      <c r="AY375" s="190" t="s">
        <v>121</v>
      </c>
    </row>
    <row r="376" spans="2:65" s="11" customFormat="1" x14ac:dyDescent="0.3">
      <c r="B376" s="181"/>
      <c r="D376" s="191" t="s">
        <v>197</v>
      </c>
      <c r="E376" s="190" t="s">
        <v>3</v>
      </c>
      <c r="F376" s="192" t="s">
        <v>473</v>
      </c>
      <c r="H376" s="193">
        <v>432.6</v>
      </c>
      <c r="I376" s="186"/>
      <c r="L376" s="181"/>
      <c r="M376" s="187"/>
      <c r="N376" s="188"/>
      <c r="O376" s="188"/>
      <c r="P376" s="188"/>
      <c r="Q376" s="188"/>
      <c r="R376" s="188"/>
      <c r="S376" s="188"/>
      <c r="T376" s="189"/>
      <c r="AT376" s="190" t="s">
        <v>197</v>
      </c>
      <c r="AU376" s="190" t="s">
        <v>130</v>
      </c>
      <c r="AV376" s="11" t="s">
        <v>130</v>
      </c>
      <c r="AW376" s="11" t="s">
        <v>40</v>
      </c>
      <c r="AX376" s="11" t="s">
        <v>76</v>
      </c>
      <c r="AY376" s="190" t="s">
        <v>121</v>
      </c>
    </row>
    <row r="377" spans="2:65" s="12" customFormat="1" x14ac:dyDescent="0.3">
      <c r="B377" s="194"/>
      <c r="D377" s="182" t="s">
        <v>197</v>
      </c>
      <c r="E377" s="195" t="s">
        <v>3</v>
      </c>
      <c r="F377" s="196" t="s">
        <v>204</v>
      </c>
      <c r="H377" s="197">
        <v>994.98</v>
      </c>
      <c r="I377" s="198"/>
      <c r="L377" s="194"/>
      <c r="M377" s="199"/>
      <c r="N377" s="200"/>
      <c r="O377" s="200"/>
      <c r="P377" s="200"/>
      <c r="Q377" s="200"/>
      <c r="R377" s="200"/>
      <c r="S377" s="200"/>
      <c r="T377" s="201"/>
      <c r="AT377" s="202" t="s">
        <v>197</v>
      </c>
      <c r="AU377" s="202" t="s">
        <v>130</v>
      </c>
      <c r="AV377" s="12" t="s">
        <v>143</v>
      </c>
      <c r="AW377" s="12" t="s">
        <v>40</v>
      </c>
      <c r="AX377" s="12" t="s">
        <v>23</v>
      </c>
      <c r="AY377" s="202" t="s">
        <v>121</v>
      </c>
    </row>
    <row r="378" spans="2:65" s="1" customFormat="1" ht="22.5" customHeight="1" x14ac:dyDescent="0.3">
      <c r="B378" s="164"/>
      <c r="C378" s="165" t="s">
        <v>474</v>
      </c>
      <c r="D378" s="165" t="s">
        <v>124</v>
      </c>
      <c r="E378" s="166" t="s">
        <v>475</v>
      </c>
      <c r="F378" s="167" t="s">
        <v>476</v>
      </c>
      <c r="G378" s="168" t="s">
        <v>211</v>
      </c>
      <c r="H378" s="169">
        <v>1285</v>
      </c>
      <c r="I378" s="170">
        <v>0</v>
      </c>
      <c r="J378" s="171">
        <f>ROUND(I378*H378,2)</f>
        <v>0</v>
      </c>
      <c r="K378" s="167" t="s">
        <v>128</v>
      </c>
      <c r="L378" s="35"/>
      <c r="M378" s="172" t="s">
        <v>3</v>
      </c>
      <c r="N378" s="173" t="s">
        <v>48</v>
      </c>
      <c r="O378" s="36"/>
      <c r="P378" s="174">
        <f>O378*H378</f>
        <v>0</v>
      </c>
      <c r="Q378" s="174">
        <v>4.0000000000000003E-5</v>
      </c>
      <c r="R378" s="174">
        <f>Q378*H378</f>
        <v>5.1400000000000001E-2</v>
      </c>
      <c r="S378" s="174">
        <v>0</v>
      </c>
      <c r="T378" s="175">
        <f>S378*H378</f>
        <v>0</v>
      </c>
      <c r="AR378" s="17" t="s">
        <v>143</v>
      </c>
      <c r="AT378" s="17" t="s">
        <v>124</v>
      </c>
      <c r="AU378" s="17" t="s">
        <v>130</v>
      </c>
      <c r="AY378" s="17" t="s">
        <v>121</v>
      </c>
      <c r="BE378" s="176">
        <f>IF(N378="základní",J378,0)</f>
        <v>0</v>
      </c>
      <c r="BF378" s="176">
        <f>IF(N378="snížená",J378,0)</f>
        <v>0</v>
      </c>
      <c r="BG378" s="176">
        <f>IF(N378="zákl. přenesená",J378,0)</f>
        <v>0</v>
      </c>
      <c r="BH378" s="176">
        <f>IF(N378="sníž. přenesená",J378,0)</f>
        <v>0</v>
      </c>
      <c r="BI378" s="176">
        <f>IF(N378="nulová",J378,0)</f>
        <v>0</v>
      </c>
      <c r="BJ378" s="17" t="s">
        <v>130</v>
      </c>
      <c r="BK378" s="176">
        <f>ROUND(I378*H378,2)</f>
        <v>0</v>
      </c>
      <c r="BL378" s="17" t="s">
        <v>143</v>
      </c>
      <c r="BM378" s="17" t="s">
        <v>477</v>
      </c>
    </row>
    <row r="379" spans="2:65" s="11" customFormat="1" x14ac:dyDescent="0.3">
      <c r="B379" s="181"/>
      <c r="D379" s="191" t="s">
        <v>197</v>
      </c>
      <c r="E379" s="190" t="s">
        <v>3</v>
      </c>
      <c r="F379" s="192" t="s">
        <v>478</v>
      </c>
      <c r="H379" s="193">
        <v>135</v>
      </c>
      <c r="I379" s="186"/>
      <c r="L379" s="181"/>
      <c r="M379" s="187"/>
      <c r="N379" s="188"/>
      <c r="O379" s="188"/>
      <c r="P379" s="188"/>
      <c r="Q379" s="188"/>
      <c r="R379" s="188"/>
      <c r="S379" s="188"/>
      <c r="T379" s="189"/>
      <c r="AT379" s="190" t="s">
        <v>197</v>
      </c>
      <c r="AU379" s="190" t="s">
        <v>130</v>
      </c>
      <c r="AV379" s="11" t="s">
        <v>130</v>
      </c>
      <c r="AW379" s="11" t="s">
        <v>40</v>
      </c>
      <c r="AX379" s="11" t="s">
        <v>76</v>
      </c>
      <c r="AY379" s="190" t="s">
        <v>121</v>
      </c>
    </row>
    <row r="380" spans="2:65" s="11" customFormat="1" x14ac:dyDescent="0.3">
      <c r="B380" s="181"/>
      <c r="D380" s="191" t="s">
        <v>197</v>
      </c>
      <c r="E380" s="190" t="s">
        <v>3</v>
      </c>
      <c r="F380" s="192" t="s">
        <v>479</v>
      </c>
      <c r="H380" s="193">
        <v>450</v>
      </c>
      <c r="I380" s="186"/>
      <c r="L380" s="181"/>
      <c r="M380" s="187"/>
      <c r="N380" s="188"/>
      <c r="O380" s="188"/>
      <c r="P380" s="188"/>
      <c r="Q380" s="188"/>
      <c r="R380" s="188"/>
      <c r="S380" s="188"/>
      <c r="T380" s="189"/>
      <c r="AT380" s="190" t="s">
        <v>197</v>
      </c>
      <c r="AU380" s="190" t="s">
        <v>130</v>
      </c>
      <c r="AV380" s="11" t="s">
        <v>130</v>
      </c>
      <c r="AW380" s="11" t="s">
        <v>40</v>
      </c>
      <c r="AX380" s="11" t="s">
        <v>76</v>
      </c>
      <c r="AY380" s="190" t="s">
        <v>121</v>
      </c>
    </row>
    <row r="381" spans="2:65" s="11" customFormat="1" x14ac:dyDescent="0.3">
      <c r="B381" s="181"/>
      <c r="D381" s="191" t="s">
        <v>197</v>
      </c>
      <c r="E381" s="190" t="s">
        <v>3</v>
      </c>
      <c r="F381" s="192" t="s">
        <v>480</v>
      </c>
      <c r="H381" s="193">
        <v>450</v>
      </c>
      <c r="I381" s="186"/>
      <c r="L381" s="181"/>
      <c r="M381" s="187"/>
      <c r="N381" s="188"/>
      <c r="O381" s="188"/>
      <c r="P381" s="188"/>
      <c r="Q381" s="188"/>
      <c r="R381" s="188"/>
      <c r="S381" s="188"/>
      <c r="T381" s="189"/>
      <c r="AT381" s="190" t="s">
        <v>197</v>
      </c>
      <c r="AU381" s="190" t="s">
        <v>130</v>
      </c>
      <c r="AV381" s="11" t="s">
        <v>130</v>
      </c>
      <c r="AW381" s="11" t="s">
        <v>40</v>
      </c>
      <c r="AX381" s="11" t="s">
        <v>76</v>
      </c>
      <c r="AY381" s="190" t="s">
        <v>121</v>
      </c>
    </row>
    <row r="382" spans="2:65" s="11" customFormat="1" x14ac:dyDescent="0.3">
      <c r="B382" s="181"/>
      <c r="D382" s="191" t="s">
        <v>197</v>
      </c>
      <c r="E382" s="190" t="s">
        <v>3</v>
      </c>
      <c r="F382" s="192" t="s">
        <v>481</v>
      </c>
      <c r="H382" s="193">
        <v>250</v>
      </c>
      <c r="I382" s="186"/>
      <c r="L382" s="181"/>
      <c r="M382" s="187"/>
      <c r="N382" s="188"/>
      <c r="O382" s="188"/>
      <c r="P382" s="188"/>
      <c r="Q382" s="188"/>
      <c r="R382" s="188"/>
      <c r="S382" s="188"/>
      <c r="T382" s="189"/>
      <c r="AT382" s="190" t="s">
        <v>197</v>
      </c>
      <c r="AU382" s="190" t="s">
        <v>130</v>
      </c>
      <c r="AV382" s="11" t="s">
        <v>130</v>
      </c>
      <c r="AW382" s="11" t="s">
        <v>40</v>
      </c>
      <c r="AX382" s="11" t="s">
        <v>76</v>
      </c>
      <c r="AY382" s="190" t="s">
        <v>121</v>
      </c>
    </row>
    <row r="383" spans="2:65" s="12" customFormat="1" x14ac:dyDescent="0.3">
      <c r="B383" s="194"/>
      <c r="D383" s="182" t="s">
        <v>197</v>
      </c>
      <c r="E383" s="195" t="s">
        <v>3</v>
      </c>
      <c r="F383" s="196" t="s">
        <v>204</v>
      </c>
      <c r="H383" s="197">
        <v>1285</v>
      </c>
      <c r="I383" s="198"/>
      <c r="L383" s="194"/>
      <c r="M383" s="199"/>
      <c r="N383" s="200"/>
      <c r="O383" s="200"/>
      <c r="P383" s="200"/>
      <c r="Q383" s="200"/>
      <c r="R383" s="200"/>
      <c r="S383" s="200"/>
      <c r="T383" s="201"/>
      <c r="AT383" s="202" t="s">
        <v>197</v>
      </c>
      <c r="AU383" s="202" t="s">
        <v>130</v>
      </c>
      <c r="AV383" s="12" t="s">
        <v>143</v>
      </c>
      <c r="AW383" s="12" t="s">
        <v>40</v>
      </c>
      <c r="AX383" s="12" t="s">
        <v>23</v>
      </c>
      <c r="AY383" s="202" t="s">
        <v>121</v>
      </c>
    </row>
    <row r="384" spans="2:65" s="1" customFormat="1" ht="22.5" customHeight="1" x14ac:dyDescent="0.3">
      <c r="B384" s="164"/>
      <c r="C384" s="165" t="s">
        <v>482</v>
      </c>
      <c r="D384" s="165" t="s">
        <v>124</v>
      </c>
      <c r="E384" s="166" t="s">
        <v>483</v>
      </c>
      <c r="F384" s="167" t="s">
        <v>484</v>
      </c>
      <c r="G384" s="168" t="s">
        <v>195</v>
      </c>
      <c r="H384" s="169">
        <v>8</v>
      </c>
      <c r="I384" s="170">
        <v>0</v>
      </c>
      <c r="J384" s="171">
        <f>ROUND(I384*H384,2)</f>
        <v>0</v>
      </c>
      <c r="K384" s="167" t="s">
        <v>128</v>
      </c>
      <c r="L384" s="35"/>
      <c r="M384" s="172" t="s">
        <v>3</v>
      </c>
      <c r="N384" s="173" t="s">
        <v>48</v>
      </c>
      <c r="O384" s="36"/>
      <c r="P384" s="174">
        <f>O384*H384</f>
        <v>0</v>
      </c>
      <c r="Q384" s="174">
        <v>2.3400000000000001E-2</v>
      </c>
      <c r="R384" s="174">
        <f>Q384*H384</f>
        <v>0.18720000000000001</v>
      </c>
      <c r="S384" s="174">
        <v>0</v>
      </c>
      <c r="T384" s="175">
        <f>S384*H384</f>
        <v>0</v>
      </c>
      <c r="AR384" s="17" t="s">
        <v>143</v>
      </c>
      <c r="AT384" s="17" t="s">
        <v>124</v>
      </c>
      <c r="AU384" s="17" t="s">
        <v>130</v>
      </c>
      <c r="AY384" s="17" t="s">
        <v>121</v>
      </c>
      <c r="BE384" s="176">
        <f>IF(N384="základní",J384,0)</f>
        <v>0</v>
      </c>
      <c r="BF384" s="176">
        <f>IF(N384="snížená",J384,0)</f>
        <v>0</v>
      </c>
      <c r="BG384" s="176">
        <f>IF(N384="zákl. přenesená",J384,0)</f>
        <v>0</v>
      </c>
      <c r="BH384" s="176">
        <f>IF(N384="sníž. přenesená",J384,0)</f>
        <v>0</v>
      </c>
      <c r="BI384" s="176">
        <f>IF(N384="nulová",J384,0)</f>
        <v>0</v>
      </c>
      <c r="BJ384" s="17" t="s">
        <v>130</v>
      </c>
      <c r="BK384" s="176">
        <f>ROUND(I384*H384,2)</f>
        <v>0</v>
      </c>
      <c r="BL384" s="17" t="s">
        <v>143</v>
      </c>
      <c r="BM384" s="17" t="s">
        <v>485</v>
      </c>
    </row>
    <row r="385" spans="2:65" s="1" customFormat="1" ht="22.5" customHeight="1" x14ac:dyDescent="0.3">
      <c r="B385" s="164"/>
      <c r="C385" s="213" t="s">
        <v>486</v>
      </c>
      <c r="D385" s="213" t="s">
        <v>335</v>
      </c>
      <c r="E385" s="214" t="s">
        <v>487</v>
      </c>
      <c r="F385" s="215" t="s">
        <v>488</v>
      </c>
      <c r="G385" s="216" t="s">
        <v>195</v>
      </c>
      <c r="H385" s="217">
        <v>8</v>
      </c>
      <c r="I385" s="218">
        <v>0</v>
      </c>
      <c r="J385" s="219">
        <f>ROUND(I385*H385,2)</f>
        <v>0</v>
      </c>
      <c r="K385" s="215" t="s">
        <v>128</v>
      </c>
      <c r="L385" s="220"/>
      <c r="M385" s="221" t="s">
        <v>3</v>
      </c>
      <c r="N385" s="222" t="s">
        <v>48</v>
      </c>
      <c r="O385" s="36"/>
      <c r="P385" s="174">
        <f>O385*H385</f>
        <v>0</v>
      </c>
      <c r="Q385" s="174">
        <v>1.4E-2</v>
      </c>
      <c r="R385" s="174">
        <f>Q385*H385</f>
        <v>0.112</v>
      </c>
      <c r="S385" s="174">
        <v>0</v>
      </c>
      <c r="T385" s="175">
        <f>S385*H385</f>
        <v>0</v>
      </c>
      <c r="AR385" s="17" t="s">
        <v>253</v>
      </c>
      <c r="AT385" s="17" t="s">
        <v>335</v>
      </c>
      <c r="AU385" s="17" t="s">
        <v>130</v>
      </c>
      <c r="AY385" s="17" t="s">
        <v>121</v>
      </c>
      <c r="BE385" s="176">
        <f>IF(N385="základní",J385,0)</f>
        <v>0</v>
      </c>
      <c r="BF385" s="176">
        <f>IF(N385="snížená",J385,0)</f>
        <v>0</v>
      </c>
      <c r="BG385" s="176">
        <f>IF(N385="zákl. přenesená",J385,0)</f>
        <v>0</v>
      </c>
      <c r="BH385" s="176">
        <f>IF(N385="sníž. přenesená",J385,0)</f>
        <v>0</v>
      </c>
      <c r="BI385" s="176">
        <f>IF(N385="nulová",J385,0)</f>
        <v>0</v>
      </c>
      <c r="BJ385" s="17" t="s">
        <v>130</v>
      </c>
      <c r="BK385" s="176">
        <f>ROUND(I385*H385,2)</f>
        <v>0</v>
      </c>
      <c r="BL385" s="17" t="s">
        <v>143</v>
      </c>
      <c r="BM385" s="17" t="s">
        <v>489</v>
      </c>
    </row>
    <row r="386" spans="2:65" s="1" customFormat="1" ht="22.5" customHeight="1" x14ac:dyDescent="0.3">
      <c r="B386" s="164"/>
      <c r="C386" s="165" t="s">
        <v>490</v>
      </c>
      <c r="D386" s="165" t="s">
        <v>124</v>
      </c>
      <c r="E386" s="166" t="s">
        <v>491</v>
      </c>
      <c r="F386" s="167" t="s">
        <v>492</v>
      </c>
      <c r="G386" s="168" t="s">
        <v>195</v>
      </c>
      <c r="H386" s="169">
        <v>40</v>
      </c>
      <c r="I386" s="170"/>
      <c r="J386" s="171">
        <f>ROUND(I386*H386,2)</f>
        <v>0</v>
      </c>
      <c r="K386" s="167" t="s">
        <v>128</v>
      </c>
      <c r="L386" s="35"/>
      <c r="M386" s="172" t="s">
        <v>3</v>
      </c>
      <c r="N386" s="173" t="s">
        <v>48</v>
      </c>
      <c r="O386" s="36"/>
      <c r="P386" s="174">
        <f>O386*H386</f>
        <v>0</v>
      </c>
      <c r="Q386" s="174">
        <v>1.0000000000000001E-5</v>
      </c>
      <c r="R386" s="174">
        <f>Q386*H386</f>
        <v>4.0000000000000002E-4</v>
      </c>
      <c r="S386" s="174">
        <v>0</v>
      </c>
      <c r="T386" s="175">
        <f>S386*H386</f>
        <v>0</v>
      </c>
      <c r="AR386" s="17" t="s">
        <v>143</v>
      </c>
      <c r="AT386" s="17" t="s">
        <v>124</v>
      </c>
      <c r="AU386" s="17" t="s">
        <v>130</v>
      </c>
      <c r="AY386" s="17" t="s">
        <v>121</v>
      </c>
      <c r="BE386" s="176">
        <f>IF(N386="základní",J386,0)</f>
        <v>0</v>
      </c>
      <c r="BF386" s="176">
        <f>IF(N386="snížená",J386,0)</f>
        <v>0</v>
      </c>
      <c r="BG386" s="176">
        <f>IF(N386="zákl. přenesená",J386,0)</f>
        <v>0</v>
      </c>
      <c r="BH386" s="176">
        <f>IF(N386="sníž. přenesená",J386,0)</f>
        <v>0</v>
      </c>
      <c r="BI386" s="176">
        <f>IF(N386="nulová",J386,0)</f>
        <v>0</v>
      </c>
      <c r="BJ386" s="17" t="s">
        <v>130</v>
      </c>
      <c r="BK386" s="176">
        <f>ROUND(I386*H386,2)</f>
        <v>0</v>
      </c>
      <c r="BL386" s="17" t="s">
        <v>143</v>
      </c>
      <c r="BM386" s="17" t="s">
        <v>493</v>
      </c>
    </row>
    <row r="387" spans="2:65" s="11" customFormat="1" x14ac:dyDescent="0.3">
      <c r="B387" s="181"/>
      <c r="D387" s="182" t="s">
        <v>197</v>
      </c>
      <c r="E387" s="183" t="s">
        <v>3</v>
      </c>
      <c r="F387" s="184" t="s">
        <v>494</v>
      </c>
      <c r="H387" s="185">
        <v>40</v>
      </c>
      <c r="I387" s="186"/>
      <c r="L387" s="181"/>
      <c r="M387" s="187"/>
      <c r="N387" s="188"/>
      <c r="O387" s="188"/>
      <c r="P387" s="188"/>
      <c r="Q387" s="188"/>
      <c r="R387" s="188"/>
      <c r="S387" s="188"/>
      <c r="T387" s="189"/>
      <c r="AT387" s="190" t="s">
        <v>197</v>
      </c>
      <c r="AU387" s="190" t="s">
        <v>130</v>
      </c>
      <c r="AV387" s="11" t="s">
        <v>130</v>
      </c>
      <c r="AW387" s="11" t="s">
        <v>40</v>
      </c>
      <c r="AX387" s="11" t="s">
        <v>23</v>
      </c>
      <c r="AY387" s="190" t="s">
        <v>121</v>
      </c>
    </row>
    <row r="388" spans="2:65" s="1" customFormat="1" ht="22.5" customHeight="1" x14ac:dyDescent="0.3">
      <c r="B388" s="164"/>
      <c r="C388" s="165" t="s">
        <v>495</v>
      </c>
      <c r="D388" s="165" t="s">
        <v>124</v>
      </c>
      <c r="E388" s="166" t="s">
        <v>496</v>
      </c>
      <c r="F388" s="167" t="s">
        <v>497</v>
      </c>
      <c r="G388" s="168" t="s">
        <v>195</v>
      </c>
      <c r="H388" s="169">
        <v>40</v>
      </c>
      <c r="I388" s="170">
        <v>0</v>
      </c>
      <c r="J388" s="171">
        <f>ROUND(I388*H388,2)</f>
        <v>0</v>
      </c>
      <c r="K388" s="167" t="s">
        <v>128</v>
      </c>
      <c r="L388" s="35"/>
      <c r="M388" s="172" t="s">
        <v>3</v>
      </c>
      <c r="N388" s="173" t="s">
        <v>48</v>
      </c>
      <c r="O388" s="36"/>
      <c r="P388" s="174">
        <f>O388*H388</f>
        <v>0</v>
      </c>
      <c r="Q388" s="174">
        <v>2.0000000000000001E-4</v>
      </c>
      <c r="R388" s="174">
        <f>Q388*H388</f>
        <v>8.0000000000000002E-3</v>
      </c>
      <c r="S388" s="174">
        <v>0</v>
      </c>
      <c r="T388" s="175">
        <f>S388*H388</f>
        <v>0</v>
      </c>
      <c r="AR388" s="17" t="s">
        <v>143</v>
      </c>
      <c r="AT388" s="17" t="s">
        <v>124</v>
      </c>
      <c r="AU388" s="17" t="s">
        <v>130</v>
      </c>
      <c r="AY388" s="17" t="s">
        <v>121</v>
      </c>
      <c r="BE388" s="176">
        <f>IF(N388="základní",J388,0)</f>
        <v>0</v>
      </c>
      <c r="BF388" s="176">
        <f>IF(N388="snížená",J388,0)</f>
        <v>0</v>
      </c>
      <c r="BG388" s="176">
        <f>IF(N388="zákl. přenesená",J388,0)</f>
        <v>0</v>
      </c>
      <c r="BH388" s="176">
        <f>IF(N388="sníž. přenesená",J388,0)</f>
        <v>0</v>
      </c>
      <c r="BI388" s="176">
        <f>IF(N388="nulová",J388,0)</f>
        <v>0</v>
      </c>
      <c r="BJ388" s="17" t="s">
        <v>130</v>
      </c>
      <c r="BK388" s="176">
        <f>ROUND(I388*H388,2)</f>
        <v>0</v>
      </c>
      <c r="BL388" s="17" t="s">
        <v>143</v>
      </c>
      <c r="BM388" s="17" t="s">
        <v>498</v>
      </c>
    </row>
    <row r="389" spans="2:65" s="11" customFormat="1" x14ac:dyDescent="0.3">
      <c r="B389" s="181"/>
      <c r="D389" s="182" t="s">
        <v>197</v>
      </c>
      <c r="E389" s="183" t="s">
        <v>3</v>
      </c>
      <c r="F389" s="184" t="s">
        <v>494</v>
      </c>
      <c r="H389" s="185">
        <v>40</v>
      </c>
      <c r="I389" s="186"/>
      <c r="L389" s="181"/>
      <c r="M389" s="187"/>
      <c r="N389" s="188"/>
      <c r="O389" s="188"/>
      <c r="P389" s="188"/>
      <c r="Q389" s="188"/>
      <c r="R389" s="188"/>
      <c r="S389" s="188"/>
      <c r="T389" s="189"/>
      <c r="AT389" s="190" t="s">
        <v>197</v>
      </c>
      <c r="AU389" s="190" t="s">
        <v>130</v>
      </c>
      <c r="AV389" s="11" t="s">
        <v>130</v>
      </c>
      <c r="AW389" s="11" t="s">
        <v>40</v>
      </c>
      <c r="AX389" s="11" t="s">
        <v>23</v>
      </c>
      <c r="AY389" s="190" t="s">
        <v>121</v>
      </c>
    </row>
    <row r="390" spans="2:65" s="1" customFormat="1" ht="22.5" customHeight="1" x14ac:dyDescent="0.3">
      <c r="B390" s="164"/>
      <c r="C390" s="165" t="s">
        <v>499</v>
      </c>
      <c r="D390" s="165" t="s">
        <v>124</v>
      </c>
      <c r="E390" s="166" t="s">
        <v>500</v>
      </c>
      <c r="F390" s="167" t="s">
        <v>501</v>
      </c>
      <c r="G390" s="168" t="s">
        <v>195</v>
      </c>
      <c r="H390" s="169">
        <v>4</v>
      </c>
      <c r="I390" s="170">
        <v>0</v>
      </c>
      <c r="J390" s="171">
        <f>ROUND(I390*H390,2)</f>
        <v>0</v>
      </c>
      <c r="K390" s="167" t="s">
        <v>3</v>
      </c>
      <c r="L390" s="35"/>
      <c r="M390" s="172" t="s">
        <v>3</v>
      </c>
      <c r="N390" s="173" t="s">
        <v>48</v>
      </c>
      <c r="O390" s="36"/>
      <c r="P390" s="174">
        <f>O390*H390</f>
        <v>0</v>
      </c>
      <c r="Q390" s="174">
        <v>0</v>
      </c>
      <c r="R390" s="174">
        <f>Q390*H390</f>
        <v>0</v>
      </c>
      <c r="S390" s="174">
        <v>0</v>
      </c>
      <c r="T390" s="175">
        <f>S390*H390</f>
        <v>0</v>
      </c>
      <c r="AR390" s="17" t="s">
        <v>143</v>
      </c>
      <c r="AT390" s="17" t="s">
        <v>124</v>
      </c>
      <c r="AU390" s="17" t="s">
        <v>130</v>
      </c>
      <c r="AY390" s="17" t="s">
        <v>121</v>
      </c>
      <c r="BE390" s="176">
        <f>IF(N390="základní",J390,0)</f>
        <v>0</v>
      </c>
      <c r="BF390" s="176">
        <f>IF(N390="snížená",J390,0)</f>
        <v>0</v>
      </c>
      <c r="BG390" s="176">
        <f>IF(N390="zákl. přenesená",J390,0)</f>
        <v>0</v>
      </c>
      <c r="BH390" s="176">
        <f>IF(N390="sníž. přenesená",J390,0)</f>
        <v>0</v>
      </c>
      <c r="BI390" s="176">
        <f>IF(N390="nulová",J390,0)</f>
        <v>0</v>
      </c>
      <c r="BJ390" s="17" t="s">
        <v>130</v>
      </c>
      <c r="BK390" s="176">
        <f>ROUND(I390*H390,2)</f>
        <v>0</v>
      </c>
      <c r="BL390" s="17" t="s">
        <v>143</v>
      </c>
      <c r="BM390" s="17" t="s">
        <v>502</v>
      </c>
    </row>
    <row r="391" spans="2:65" s="1" customFormat="1" ht="22.5" customHeight="1" x14ac:dyDescent="0.3">
      <c r="B391" s="164"/>
      <c r="C391" s="165" t="s">
        <v>503</v>
      </c>
      <c r="D391" s="165" t="s">
        <v>124</v>
      </c>
      <c r="E391" s="166" t="s">
        <v>504</v>
      </c>
      <c r="F391" s="167" t="s">
        <v>505</v>
      </c>
      <c r="G391" s="168" t="s">
        <v>506</v>
      </c>
      <c r="H391" s="169">
        <v>200</v>
      </c>
      <c r="I391" s="170">
        <v>0</v>
      </c>
      <c r="J391" s="171">
        <f>ROUND(I391*H391,2)</f>
        <v>0</v>
      </c>
      <c r="K391" s="167" t="s">
        <v>128</v>
      </c>
      <c r="L391" s="35"/>
      <c r="M391" s="172" t="s">
        <v>3</v>
      </c>
      <c r="N391" s="173" t="s">
        <v>48</v>
      </c>
      <c r="O391" s="36"/>
      <c r="P391" s="174">
        <f>O391*H391</f>
        <v>0</v>
      </c>
      <c r="Q391" s="174">
        <v>0</v>
      </c>
      <c r="R391" s="174">
        <f>Q391*H391</f>
        <v>0</v>
      </c>
      <c r="S391" s="174">
        <v>0</v>
      </c>
      <c r="T391" s="175">
        <f>S391*H391</f>
        <v>0</v>
      </c>
      <c r="AR391" s="17" t="s">
        <v>507</v>
      </c>
      <c r="AT391" s="17" t="s">
        <v>124</v>
      </c>
      <c r="AU391" s="17" t="s">
        <v>130</v>
      </c>
      <c r="AY391" s="17" t="s">
        <v>121</v>
      </c>
      <c r="BE391" s="176">
        <f>IF(N391="základní",J391,0)</f>
        <v>0</v>
      </c>
      <c r="BF391" s="176">
        <f>IF(N391="snížená",J391,0)</f>
        <v>0</v>
      </c>
      <c r="BG391" s="176">
        <f>IF(N391="zákl. přenesená",J391,0)</f>
        <v>0</v>
      </c>
      <c r="BH391" s="176">
        <f>IF(N391="sníž. přenesená",J391,0)</f>
        <v>0</v>
      </c>
      <c r="BI391" s="176">
        <f>IF(N391="nulová",J391,0)</f>
        <v>0</v>
      </c>
      <c r="BJ391" s="17" t="s">
        <v>130</v>
      </c>
      <c r="BK391" s="176">
        <f>ROUND(I391*H391,2)</f>
        <v>0</v>
      </c>
      <c r="BL391" s="17" t="s">
        <v>507</v>
      </c>
      <c r="BM391" s="17" t="s">
        <v>508</v>
      </c>
    </row>
    <row r="392" spans="2:65" s="11" customFormat="1" x14ac:dyDescent="0.3">
      <c r="B392" s="181"/>
      <c r="D392" s="191" t="s">
        <v>197</v>
      </c>
      <c r="E392" s="190" t="s">
        <v>3</v>
      </c>
      <c r="F392" s="192" t="s">
        <v>509</v>
      </c>
      <c r="H392" s="193">
        <v>200</v>
      </c>
      <c r="I392" s="186"/>
      <c r="L392" s="181"/>
      <c r="M392" s="187"/>
      <c r="N392" s="188"/>
      <c r="O392" s="188"/>
      <c r="P392" s="188"/>
      <c r="Q392" s="188"/>
      <c r="R392" s="188"/>
      <c r="S392" s="188"/>
      <c r="T392" s="189"/>
      <c r="AT392" s="190" t="s">
        <v>197</v>
      </c>
      <c r="AU392" s="190" t="s">
        <v>130</v>
      </c>
      <c r="AV392" s="11" t="s">
        <v>130</v>
      </c>
      <c r="AW392" s="11" t="s">
        <v>40</v>
      </c>
      <c r="AX392" s="11" t="s">
        <v>23</v>
      </c>
      <c r="AY392" s="190" t="s">
        <v>121</v>
      </c>
    </row>
    <row r="393" spans="2:65" s="10" customFormat="1" ht="29.85" customHeight="1" x14ac:dyDescent="0.3">
      <c r="B393" s="150"/>
      <c r="D393" s="161" t="s">
        <v>75</v>
      </c>
      <c r="E393" s="162" t="s">
        <v>510</v>
      </c>
      <c r="F393" s="162" t="s">
        <v>511</v>
      </c>
      <c r="I393" s="153"/>
      <c r="J393" s="163">
        <f>BK393</f>
        <v>0</v>
      </c>
      <c r="L393" s="150"/>
      <c r="M393" s="155"/>
      <c r="N393" s="156"/>
      <c r="O393" s="156"/>
      <c r="P393" s="157">
        <f>SUM(P394:P542)</f>
        <v>0</v>
      </c>
      <c r="Q393" s="156"/>
      <c r="R393" s="157">
        <f>SUM(R394:R542)</f>
        <v>3.6588000000000002E-2</v>
      </c>
      <c r="S393" s="156"/>
      <c r="T393" s="158">
        <f>SUM(T394:T542)</f>
        <v>322.786248</v>
      </c>
      <c r="AR393" s="151" t="s">
        <v>23</v>
      </c>
      <c r="AT393" s="159" t="s">
        <v>75</v>
      </c>
      <c r="AU393" s="159" t="s">
        <v>23</v>
      </c>
      <c r="AY393" s="151" t="s">
        <v>121</v>
      </c>
      <c r="BK393" s="160">
        <f>SUM(BK394:BK542)</f>
        <v>0</v>
      </c>
    </row>
    <row r="394" spans="2:65" s="1" customFormat="1" ht="22.5" customHeight="1" x14ac:dyDescent="0.3">
      <c r="B394" s="164"/>
      <c r="C394" s="165" t="s">
        <v>512</v>
      </c>
      <c r="D394" s="165" t="s">
        <v>124</v>
      </c>
      <c r="E394" s="166" t="s">
        <v>513</v>
      </c>
      <c r="F394" s="167" t="s">
        <v>514</v>
      </c>
      <c r="G394" s="168" t="s">
        <v>211</v>
      </c>
      <c r="H394" s="169">
        <v>1161.54</v>
      </c>
      <c r="I394" s="170">
        <v>0</v>
      </c>
      <c r="J394" s="171">
        <f>ROUND(I394*H394,2)</f>
        <v>0</v>
      </c>
      <c r="K394" s="167" t="s">
        <v>128</v>
      </c>
      <c r="L394" s="35"/>
      <c r="M394" s="172" t="s">
        <v>3</v>
      </c>
      <c r="N394" s="173" t="s">
        <v>48</v>
      </c>
      <c r="O394" s="36"/>
      <c r="P394" s="174">
        <f>O394*H394</f>
        <v>0</v>
      </c>
      <c r="Q394" s="174">
        <v>0</v>
      </c>
      <c r="R394" s="174">
        <f>Q394*H394</f>
        <v>0</v>
      </c>
      <c r="S394" s="174">
        <v>0.13100000000000001</v>
      </c>
      <c r="T394" s="175">
        <f>S394*H394</f>
        <v>152.16174000000001</v>
      </c>
      <c r="AR394" s="17" t="s">
        <v>143</v>
      </c>
      <c r="AT394" s="17" t="s">
        <v>124</v>
      </c>
      <c r="AU394" s="17" t="s">
        <v>130</v>
      </c>
      <c r="AY394" s="17" t="s">
        <v>121</v>
      </c>
      <c r="BE394" s="176">
        <f>IF(N394="základní",J394,0)</f>
        <v>0</v>
      </c>
      <c r="BF394" s="176">
        <f>IF(N394="snížená",J394,0)</f>
        <v>0</v>
      </c>
      <c r="BG394" s="176">
        <f>IF(N394="zákl. přenesená",J394,0)</f>
        <v>0</v>
      </c>
      <c r="BH394" s="176">
        <f>IF(N394="sníž. přenesená",J394,0)</f>
        <v>0</v>
      </c>
      <c r="BI394" s="176">
        <f>IF(N394="nulová",J394,0)</f>
        <v>0</v>
      </c>
      <c r="BJ394" s="17" t="s">
        <v>130</v>
      </c>
      <c r="BK394" s="176">
        <f>ROUND(I394*H394,2)</f>
        <v>0</v>
      </c>
      <c r="BL394" s="17" t="s">
        <v>143</v>
      </c>
      <c r="BM394" s="17" t="s">
        <v>515</v>
      </c>
    </row>
    <row r="395" spans="2:65" s="1" customFormat="1" ht="27" x14ac:dyDescent="0.3">
      <c r="B395" s="35"/>
      <c r="D395" s="191" t="s">
        <v>213</v>
      </c>
      <c r="F395" s="203" t="s">
        <v>516</v>
      </c>
      <c r="I395" s="204"/>
      <c r="L395" s="35"/>
      <c r="M395" s="64"/>
      <c r="N395" s="36"/>
      <c r="O395" s="36"/>
      <c r="P395" s="36"/>
      <c r="Q395" s="36"/>
      <c r="R395" s="36"/>
      <c r="S395" s="36"/>
      <c r="T395" s="65"/>
      <c r="AT395" s="17" t="s">
        <v>213</v>
      </c>
      <c r="AU395" s="17" t="s">
        <v>130</v>
      </c>
    </row>
    <row r="396" spans="2:65" s="11" customFormat="1" x14ac:dyDescent="0.3">
      <c r="B396" s="181"/>
      <c r="D396" s="191" t="s">
        <v>197</v>
      </c>
      <c r="E396" s="190" t="s">
        <v>3</v>
      </c>
      <c r="F396" s="192" t="s">
        <v>517</v>
      </c>
      <c r="H396" s="193">
        <v>125.874</v>
      </c>
      <c r="I396" s="186"/>
      <c r="L396" s="181"/>
      <c r="M396" s="187"/>
      <c r="N396" s="188"/>
      <c r="O396" s="188"/>
      <c r="P396" s="188"/>
      <c r="Q396" s="188"/>
      <c r="R396" s="188"/>
      <c r="S396" s="188"/>
      <c r="T396" s="189"/>
      <c r="AT396" s="190" t="s">
        <v>197</v>
      </c>
      <c r="AU396" s="190" t="s">
        <v>130</v>
      </c>
      <c r="AV396" s="11" t="s">
        <v>130</v>
      </c>
      <c r="AW396" s="11" t="s">
        <v>40</v>
      </c>
      <c r="AX396" s="11" t="s">
        <v>76</v>
      </c>
      <c r="AY396" s="190" t="s">
        <v>121</v>
      </c>
    </row>
    <row r="397" spans="2:65" s="11" customFormat="1" x14ac:dyDescent="0.3">
      <c r="B397" s="181"/>
      <c r="D397" s="191" t="s">
        <v>197</v>
      </c>
      <c r="E397" s="190" t="s">
        <v>3</v>
      </c>
      <c r="F397" s="192" t="s">
        <v>518</v>
      </c>
      <c r="H397" s="193">
        <v>77.436000000000007</v>
      </c>
      <c r="I397" s="186"/>
      <c r="L397" s="181"/>
      <c r="M397" s="187"/>
      <c r="N397" s="188"/>
      <c r="O397" s="188"/>
      <c r="P397" s="188"/>
      <c r="Q397" s="188"/>
      <c r="R397" s="188"/>
      <c r="S397" s="188"/>
      <c r="T397" s="189"/>
      <c r="AT397" s="190" t="s">
        <v>197</v>
      </c>
      <c r="AU397" s="190" t="s">
        <v>130</v>
      </c>
      <c r="AV397" s="11" t="s">
        <v>130</v>
      </c>
      <c r="AW397" s="11" t="s">
        <v>40</v>
      </c>
      <c r="AX397" s="11" t="s">
        <v>76</v>
      </c>
      <c r="AY397" s="190" t="s">
        <v>121</v>
      </c>
    </row>
    <row r="398" spans="2:65" s="11" customFormat="1" x14ac:dyDescent="0.3">
      <c r="B398" s="181"/>
      <c r="D398" s="191" t="s">
        <v>197</v>
      </c>
      <c r="E398" s="190" t="s">
        <v>3</v>
      </c>
      <c r="F398" s="192" t="s">
        <v>519</v>
      </c>
      <c r="H398" s="193">
        <v>85.05</v>
      </c>
      <c r="I398" s="186"/>
      <c r="L398" s="181"/>
      <c r="M398" s="187"/>
      <c r="N398" s="188"/>
      <c r="O398" s="188"/>
      <c r="P398" s="188"/>
      <c r="Q398" s="188"/>
      <c r="R398" s="188"/>
      <c r="S398" s="188"/>
      <c r="T398" s="189"/>
      <c r="AT398" s="190" t="s">
        <v>197</v>
      </c>
      <c r="AU398" s="190" t="s">
        <v>130</v>
      </c>
      <c r="AV398" s="11" t="s">
        <v>130</v>
      </c>
      <c r="AW398" s="11" t="s">
        <v>40</v>
      </c>
      <c r="AX398" s="11" t="s">
        <v>76</v>
      </c>
      <c r="AY398" s="190" t="s">
        <v>121</v>
      </c>
    </row>
    <row r="399" spans="2:65" s="11" customFormat="1" x14ac:dyDescent="0.3">
      <c r="B399" s="181"/>
      <c r="D399" s="191" t="s">
        <v>197</v>
      </c>
      <c r="E399" s="190" t="s">
        <v>3</v>
      </c>
      <c r="F399" s="192" t="s">
        <v>520</v>
      </c>
      <c r="H399" s="193">
        <v>2.7</v>
      </c>
      <c r="I399" s="186"/>
      <c r="L399" s="181"/>
      <c r="M399" s="187"/>
      <c r="N399" s="188"/>
      <c r="O399" s="188"/>
      <c r="P399" s="188"/>
      <c r="Q399" s="188"/>
      <c r="R399" s="188"/>
      <c r="S399" s="188"/>
      <c r="T399" s="189"/>
      <c r="AT399" s="190" t="s">
        <v>197</v>
      </c>
      <c r="AU399" s="190" t="s">
        <v>130</v>
      </c>
      <c r="AV399" s="11" t="s">
        <v>130</v>
      </c>
      <c r="AW399" s="11" t="s">
        <v>40</v>
      </c>
      <c r="AX399" s="11" t="s">
        <v>76</v>
      </c>
      <c r="AY399" s="190" t="s">
        <v>121</v>
      </c>
    </row>
    <row r="400" spans="2:65" s="11" customFormat="1" x14ac:dyDescent="0.3">
      <c r="B400" s="181"/>
      <c r="D400" s="191" t="s">
        <v>197</v>
      </c>
      <c r="E400" s="190" t="s">
        <v>3</v>
      </c>
      <c r="F400" s="192" t="s">
        <v>521</v>
      </c>
      <c r="H400" s="193">
        <v>113.562</v>
      </c>
      <c r="I400" s="186"/>
      <c r="L400" s="181"/>
      <c r="M400" s="187"/>
      <c r="N400" s="188"/>
      <c r="O400" s="188"/>
      <c r="P400" s="188"/>
      <c r="Q400" s="188"/>
      <c r="R400" s="188"/>
      <c r="S400" s="188"/>
      <c r="T400" s="189"/>
      <c r="AT400" s="190" t="s">
        <v>197</v>
      </c>
      <c r="AU400" s="190" t="s">
        <v>130</v>
      </c>
      <c r="AV400" s="11" t="s">
        <v>130</v>
      </c>
      <c r="AW400" s="11" t="s">
        <v>40</v>
      </c>
      <c r="AX400" s="11" t="s">
        <v>76</v>
      </c>
      <c r="AY400" s="190" t="s">
        <v>121</v>
      </c>
    </row>
    <row r="401" spans="2:51" s="11" customFormat="1" x14ac:dyDescent="0.3">
      <c r="B401" s="181"/>
      <c r="D401" s="191" t="s">
        <v>197</v>
      </c>
      <c r="E401" s="190" t="s">
        <v>3</v>
      </c>
      <c r="F401" s="192" t="s">
        <v>522</v>
      </c>
      <c r="H401" s="193">
        <v>38.744999999999997</v>
      </c>
      <c r="I401" s="186"/>
      <c r="L401" s="181"/>
      <c r="M401" s="187"/>
      <c r="N401" s="188"/>
      <c r="O401" s="188"/>
      <c r="P401" s="188"/>
      <c r="Q401" s="188"/>
      <c r="R401" s="188"/>
      <c r="S401" s="188"/>
      <c r="T401" s="189"/>
      <c r="AT401" s="190" t="s">
        <v>197</v>
      </c>
      <c r="AU401" s="190" t="s">
        <v>130</v>
      </c>
      <c r="AV401" s="11" t="s">
        <v>130</v>
      </c>
      <c r="AW401" s="11" t="s">
        <v>40</v>
      </c>
      <c r="AX401" s="11" t="s">
        <v>76</v>
      </c>
      <c r="AY401" s="190" t="s">
        <v>121</v>
      </c>
    </row>
    <row r="402" spans="2:51" s="11" customFormat="1" x14ac:dyDescent="0.3">
      <c r="B402" s="181"/>
      <c r="D402" s="191" t="s">
        <v>197</v>
      </c>
      <c r="E402" s="190" t="s">
        <v>3</v>
      </c>
      <c r="F402" s="192" t="s">
        <v>523</v>
      </c>
      <c r="H402" s="193">
        <v>32.886000000000003</v>
      </c>
      <c r="I402" s="186"/>
      <c r="L402" s="181"/>
      <c r="M402" s="187"/>
      <c r="N402" s="188"/>
      <c r="O402" s="188"/>
      <c r="P402" s="188"/>
      <c r="Q402" s="188"/>
      <c r="R402" s="188"/>
      <c r="S402" s="188"/>
      <c r="T402" s="189"/>
      <c r="AT402" s="190" t="s">
        <v>197</v>
      </c>
      <c r="AU402" s="190" t="s">
        <v>130</v>
      </c>
      <c r="AV402" s="11" t="s">
        <v>130</v>
      </c>
      <c r="AW402" s="11" t="s">
        <v>40</v>
      </c>
      <c r="AX402" s="11" t="s">
        <v>76</v>
      </c>
      <c r="AY402" s="190" t="s">
        <v>121</v>
      </c>
    </row>
    <row r="403" spans="2:51" s="11" customFormat="1" x14ac:dyDescent="0.3">
      <c r="B403" s="181"/>
      <c r="D403" s="191" t="s">
        <v>197</v>
      </c>
      <c r="E403" s="190" t="s">
        <v>3</v>
      </c>
      <c r="F403" s="192" t="s">
        <v>524</v>
      </c>
      <c r="H403" s="193">
        <v>56.808</v>
      </c>
      <c r="I403" s="186"/>
      <c r="L403" s="181"/>
      <c r="M403" s="187"/>
      <c r="N403" s="188"/>
      <c r="O403" s="188"/>
      <c r="P403" s="188"/>
      <c r="Q403" s="188"/>
      <c r="R403" s="188"/>
      <c r="S403" s="188"/>
      <c r="T403" s="189"/>
      <c r="AT403" s="190" t="s">
        <v>197</v>
      </c>
      <c r="AU403" s="190" t="s">
        <v>130</v>
      </c>
      <c r="AV403" s="11" t="s">
        <v>130</v>
      </c>
      <c r="AW403" s="11" t="s">
        <v>40</v>
      </c>
      <c r="AX403" s="11" t="s">
        <v>76</v>
      </c>
      <c r="AY403" s="190" t="s">
        <v>121</v>
      </c>
    </row>
    <row r="404" spans="2:51" s="11" customFormat="1" x14ac:dyDescent="0.3">
      <c r="B404" s="181"/>
      <c r="D404" s="191" t="s">
        <v>197</v>
      </c>
      <c r="E404" s="190" t="s">
        <v>3</v>
      </c>
      <c r="F404" s="192" t="s">
        <v>525</v>
      </c>
      <c r="H404" s="193">
        <v>30.699000000000002</v>
      </c>
      <c r="I404" s="186"/>
      <c r="L404" s="181"/>
      <c r="M404" s="187"/>
      <c r="N404" s="188"/>
      <c r="O404" s="188"/>
      <c r="P404" s="188"/>
      <c r="Q404" s="188"/>
      <c r="R404" s="188"/>
      <c r="S404" s="188"/>
      <c r="T404" s="189"/>
      <c r="AT404" s="190" t="s">
        <v>197</v>
      </c>
      <c r="AU404" s="190" t="s">
        <v>130</v>
      </c>
      <c r="AV404" s="11" t="s">
        <v>130</v>
      </c>
      <c r="AW404" s="11" t="s">
        <v>40</v>
      </c>
      <c r="AX404" s="11" t="s">
        <v>76</v>
      </c>
      <c r="AY404" s="190" t="s">
        <v>121</v>
      </c>
    </row>
    <row r="405" spans="2:51" s="11" customFormat="1" x14ac:dyDescent="0.3">
      <c r="B405" s="181"/>
      <c r="D405" s="191" t="s">
        <v>197</v>
      </c>
      <c r="E405" s="190" t="s">
        <v>3</v>
      </c>
      <c r="F405" s="192" t="s">
        <v>526</v>
      </c>
      <c r="H405" s="193">
        <v>17.010000000000002</v>
      </c>
      <c r="I405" s="186"/>
      <c r="L405" s="181"/>
      <c r="M405" s="187"/>
      <c r="N405" s="188"/>
      <c r="O405" s="188"/>
      <c r="P405" s="188"/>
      <c r="Q405" s="188"/>
      <c r="R405" s="188"/>
      <c r="S405" s="188"/>
      <c r="T405" s="189"/>
      <c r="AT405" s="190" t="s">
        <v>197</v>
      </c>
      <c r="AU405" s="190" t="s">
        <v>130</v>
      </c>
      <c r="AV405" s="11" t="s">
        <v>130</v>
      </c>
      <c r="AW405" s="11" t="s">
        <v>40</v>
      </c>
      <c r="AX405" s="11" t="s">
        <v>76</v>
      </c>
      <c r="AY405" s="190" t="s">
        <v>121</v>
      </c>
    </row>
    <row r="406" spans="2:51" s="13" customFormat="1" x14ac:dyDescent="0.3">
      <c r="B406" s="205"/>
      <c r="D406" s="191" t="s">
        <v>197</v>
      </c>
      <c r="E406" s="206" t="s">
        <v>3</v>
      </c>
      <c r="F406" s="207" t="s">
        <v>233</v>
      </c>
      <c r="H406" s="208">
        <v>580.77</v>
      </c>
      <c r="I406" s="209"/>
      <c r="L406" s="205"/>
      <c r="M406" s="210"/>
      <c r="N406" s="211"/>
      <c r="O406" s="211"/>
      <c r="P406" s="211"/>
      <c r="Q406" s="211"/>
      <c r="R406" s="211"/>
      <c r="S406" s="211"/>
      <c r="T406" s="212"/>
      <c r="AT406" s="206" t="s">
        <v>197</v>
      </c>
      <c r="AU406" s="206" t="s">
        <v>130</v>
      </c>
      <c r="AV406" s="13" t="s">
        <v>137</v>
      </c>
      <c r="AW406" s="13" t="s">
        <v>40</v>
      </c>
      <c r="AX406" s="13" t="s">
        <v>76</v>
      </c>
      <c r="AY406" s="206" t="s">
        <v>121</v>
      </c>
    </row>
    <row r="407" spans="2:51" s="11" customFormat="1" x14ac:dyDescent="0.3">
      <c r="B407" s="181"/>
      <c r="D407" s="191" t="s">
        <v>197</v>
      </c>
      <c r="E407" s="190" t="s">
        <v>3</v>
      </c>
      <c r="F407" s="192" t="s">
        <v>517</v>
      </c>
      <c r="H407" s="193">
        <v>125.874</v>
      </c>
      <c r="I407" s="186"/>
      <c r="L407" s="181"/>
      <c r="M407" s="187"/>
      <c r="N407" s="188"/>
      <c r="O407" s="188"/>
      <c r="P407" s="188"/>
      <c r="Q407" s="188"/>
      <c r="R407" s="188"/>
      <c r="S407" s="188"/>
      <c r="T407" s="189"/>
      <c r="AT407" s="190" t="s">
        <v>197</v>
      </c>
      <c r="AU407" s="190" t="s">
        <v>130</v>
      </c>
      <c r="AV407" s="11" t="s">
        <v>130</v>
      </c>
      <c r="AW407" s="11" t="s">
        <v>40</v>
      </c>
      <c r="AX407" s="11" t="s">
        <v>76</v>
      </c>
      <c r="AY407" s="190" t="s">
        <v>121</v>
      </c>
    </row>
    <row r="408" spans="2:51" s="11" customFormat="1" x14ac:dyDescent="0.3">
      <c r="B408" s="181"/>
      <c r="D408" s="191" t="s">
        <v>197</v>
      </c>
      <c r="E408" s="190" t="s">
        <v>3</v>
      </c>
      <c r="F408" s="192" t="s">
        <v>518</v>
      </c>
      <c r="H408" s="193">
        <v>77.436000000000007</v>
      </c>
      <c r="I408" s="186"/>
      <c r="L408" s="181"/>
      <c r="M408" s="187"/>
      <c r="N408" s="188"/>
      <c r="O408" s="188"/>
      <c r="P408" s="188"/>
      <c r="Q408" s="188"/>
      <c r="R408" s="188"/>
      <c r="S408" s="188"/>
      <c r="T408" s="189"/>
      <c r="AT408" s="190" t="s">
        <v>197</v>
      </c>
      <c r="AU408" s="190" t="s">
        <v>130</v>
      </c>
      <c r="AV408" s="11" t="s">
        <v>130</v>
      </c>
      <c r="AW408" s="11" t="s">
        <v>40</v>
      </c>
      <c r="AX408" s="11" t="s">
        <v>76</v>
      </c>
      <c r="AY408" s="190" t="s">
        <v>121</v>
      </c>
    </row>
    <row r="409" spans="2:51" s="11" customFormat="1" x14ac:dyDescent="0.3">
      <c r="B409" s="181"/>
      <c r="D409" s="191" t="s">
        <v>197</v>
      </c>
      <c r="E409" s="190" t="s">
        <v>3</v>
      </c>
      <c r="F409" s="192" t="s">
        <v>519</v>
      </c>
      <c r="H409" s="193">
        <v>85.05</v>
      </c>
      <c r="I409" s="186"/>
      <c r="L409" s="181"/>
      <c r="M409" s="187"/>
      <c r="N409" s="188"/>
      <c r="O409" s="188"/>
      <c r="P409" s="188"/>
      <c r="Q409" s="188"/>
      <c r="R409" s="188"/>
      <c r="S409" s="188"/>
      <c r="T409" s="189"/>
      <c r="AT409" s="190" t="s">
        <v>197</v>
      </c>
      <c r="AU409" s="190" t="s">
        <v>130</v>
      </c>
      <c r="AV409" s="11" t="s">
        <v>130</v>
      </c>
      <c r="AW409" s="11" t="s">
        <v>40</v>
      </c>
      <c r="AX409" s="11" t="s">
        <v>76</v>
      </c>
      <c r="AY409" s="190" t="s">
        <v>121</v>
      </c>
    </row>
    <row r="410" spans="2:51" s="11" customFormat="1" x14ac:dyDescent="0.3">
      <c r="B410" s="181"/>
      <c r="D410" s="191" t="s">
        <v>197</v>
      </c>
      <c r="E410" s="190" t="s">
        <v>3</v>
      </c>
      <c r="F410" s="192" t="s">
        <v>520</v>
      </c>
      <c r="H410" s="193">
        <v>2.7</v>
      </c>
      <c r="I410" s="186"/>
      <c r="L410" s="181"/>
      <c r="M410" s="187"/>
      <c r="N410" s="188"/>
      <c r="O410" s="188"/>
      <c r="P410" s="188"/>
      <c r="Q410" s="188"/>
      <c r="R410" s="188"/>
      <c r="S410" s="188"/>
      <c r="T410" s="189"/>
      <c r="AT410" s="190" t="s">
        <v>197</v>
      </c>
      <c r="AU410" s="190" t="s">
        <v>130</v>
      </c>
      <c r="AV410" s="11" t="s">
        <v>130</v>
      </c>
      <c r="AW410" s="11" t="s">
        <v>40</v>
      </c>
      <c r="AX410" s="11" t="s">
        <v>76</v>
      </c>
      <c r="AY410" s="190" t="s">
        <v>121</v>
      </c>
    </row>
    <row r="411" spans="2:51" s="11" customFormat="1" x14ac:dyDescent="0.3">
      <c r="B411" s="181"/>
      <c r="D411" s="191" t="s">
        <v>197</v>
      </c>
      <c r="E411" s="190" t="s">
        <v>3</v>
      </c>
      <c r="F411" s="192" t="s">
        <v>521</v>
      </c>
      <c r="H411" s="193">
        <v>113.562</v>
      </c>
      <c r="I411" s="186"/>
      <c r="L411" s="181"/>
      <c r="M411" s="187"/>
      <c r="N411" s="188"/>
      <c r="O411" s="188"/>
      <c r="P411" s="188"/>
      <c r="Q411" s="188"/>
      <c r="R411" s="188"/>
      <c r="S411" s="188"/>
      <c r="T411" s="189"/>
      <c r="AT411" s="190" t="s">
        <v>197</v>
      </c>
      <c r="AU411" s="190" t="s">
        <v>130</v>
      </c>
      <c r="AV411" s="11" t="s">
        <v>130</v>
      </c>
      <c r="AW411" s="11" t="s">
        <v>40</v>
      </c>
      <c r="AX411" s="11" t="s">
        <v>76</v>
      </c>
      <c r="AY411" s="190" t="s">
        <v>121</v>
      </c>
    </row>
    <row r="412" spans="2:51" s="11" customFormat="1" x14ac:dyDescent="0.3">
      <c r="B412" s="181"/>
      <c r="D412" s="191" t="s">
        <v>197</v>
      </c>
      <c r="E412" s="190" t="s">
        <v>3</v>
      </c>
      <c r="F412" s="192" t="s">
        <v>522</v>
      </c>
      <c r="H412" s="193">
        <v>38.744999999999997</v>
      </c>
      <c r="I412" s="186"/>
      <c r="L412" s="181"/>
      <c r="M412" s="187"/>
      <c r="N412" s="188"/>
      <c r="O412" s="188"/>
      <c r="P412" s="188"/>
      <c r="Q412" s="188"/>
      <c r="R412" s="188"/>
      <c r="S412" s="188"/>
      <c r="T412" s="189"/>
      <c r="AT412" s="190" t="s">
        <v>197</v>
      </c>
      <c r="AU412" s="190" t="s">
        <v>130</v>
      </c>
      <c r="AV412" s="11" t="s">
        <v>130</v>
      </c>
      <c r="AW412" s="11" t="s">
        <v>40</v>
      </c>
      <c r="AX412" s="11" t="s">
        <v>76</v>
      </c>
      <c r="AY412" s="190" t="s">
        <v>121</v>
      </c>
    </row>
    <row r="413" spans="2:51" s="11" customFormat="1" x14ac:dyDescent="0.3">
      <c r="B413" s="181"/>
      <c r="D413" s="191" t="s">
        <v>197</v>
      </c>
      <c r="E413" s="190" t="s">
        <v>3</v>
      </c>
      <c r="F413" s="192" t="s">
        <v>523</v>
      </c>
      <c r="H413" s="193">
        <v>32.886000000000003</v>
      </c>
      <c r="I413" s="186"/>
      <c r="L413" s="181"/>
      <c r="M413" s="187"/>
      <c r="N413" s="188"/>
      <c r="O413" s="188"/>
      <c r="P413" s="188"/>
      <c r="Q413" s="188"/>
      <c r="R413" s="188"/>
      <c r="S413" s="188"/>
      <c r="T413" s="189"/>
      <c r="AT413" s="190" t="s">
        <v>197</v>
      </c>
      <c r="AU413" s="190" t="s">
        <v>130</v>
      </c>
      <c r="AV413" s="11" t="s">
        <v>130</v>
      </c>
      <c r="AW413" s="11" t="s">
        <v>40</v>
      </c>
      <c r="AX413" s="11" t="s">
        <v>76</v>
      </c>
      <c r="AY413" s="190" t="s">
        <v>121</v>
      </c>
    </row>
    <row r="414" spans="2:51" s="11" customFormat="1" x14ac:dyDescent="0.3">
      <c r="B414" s="181"/>
      <c r="D414" s="191" t="s">
        <v>197</v>
      </c>
      <c r="E414" s="190" t="s">
        <v>3</v>
      </c>
      <c r="F414" s="192" t="s">
        <v>524</v>
      </c>
      <c r="H414" s="193">
        <v>56.808</v>
      </c>
      <c r="I414" s="186"/>
      <c r="L414" s="181"/>
      <c r="M414" s="187"/>
      <c r="N414" s="188"/>
      <c r="O414" s="188"/>
      <c r="P414" s="188"/>
      <c r="Q414" s="188"/>
      <c r="R414" s="188"/>
      <c r="S414" s="188"/>
      <c r="T414" s="189"/>
      <c r="AT414" s="190" t="s">
        <v>197</v>
      </c>
      <c r="AU414" s="190" t="s">
        <v>130</v>
      </c>
      <c r="AV414" s="11" t="s">
        <v>130</v>
      </c>
      <c r="AW414" s="11" t="s">
        <v>40</v>
      </c>
      <c r="AX414" s="11" t="s">
        <v>76</v>
      </c>
      <c r="AY414" s="190" t="s">
        <v>121</v>
      </c>
    </row>
    <row r="415" spans="2:51" s="11" customFormat="1" x14ac:dyDescent="0.3">
      <c r="B415" s="181"/>
      <c r="D415" s="191" t="s">
        <v>197</v>
      </c>
      <c r="E415" s="190" t="s">
        <v>3</v>
      </c>
      <c r="F415" s="192" t="s">
        <v>525</v>
      </c>
      <c r="H415" s="193">
        <v>30.699000000000002</v>
      </c>
      <c r="I415" s="186"/>
      <c r="L415" s="181"/>
      <c r="M415" s="187"/>
      <c r="N415" s="188"/>
      <c r="O415" s="188"/>
      <c r="P415" s="188"/>
      <c r="Q415" s="188"/>
      <c r="R415" s="188"/>
      <c r="S415" s="188"/>
      <c r="T415" s="189"/>
      <c r="AT415" s="190" t="s">
        <v>197</v>
      </c>
      <c r="AU415" s="190" t="s">
        <v>130</v>
      </c>
      <c r="AV415" s="11" t="s">
        <v>130</v>
      </c>
      <c r="AW415" s="11" t="s">
        <v>40</v>
      </c>
      <c r="AX415" s="11" t="s">
        <v>76</v>
      </c>
      <c r="AY415" s="190" t="s">
        <v>121</v>
      </c>
    </row>
    <row r="416" spans="2:51" s="11" customFormat="1" x14ac:dyDescent="0.3">
      <c r="B416" s="181"/>
      <c r="D416" s="191" t="s">
        <v>197</v>
      </c>
      <c r="E416" s="190" t="s">
        <v>3</v>
      </c>
      <c r="F416" s="192" t="s">
        <v>526</v>
      </c>
      <c r="H416" s="193">
        <v>17.010000000000002</v>
      </c>
      <c r="I416" s="186"/>
      <c r="L416" s="181"/>
      <c r="M416" s="187"/>
      <c r="N416" s="188"/>
      <c r="O416" s="188"/>
      <c r="P416" s="188"/>
      <c r="Q416" s="188"/>
      <c r="R416" s="188"/>
      <c r="S416" s="188"/>
      <c r="T416" s="189"/>
      <c r="AT416" s="190" t="s">
        <v>197</v>
      </c>
      <c r="AU416" s="190" t="s">
        <v>130</v>
      </c>
      <c r="AV416" s="11" t="s">
        <v>130</v>
      </c>
      <c r="AW416" s="11" t="s">
        <v>40</v>
      </c>
      <c r="AX416" s="11" t="s">
        <v>76</v>
      </c>
      <c r="AY416" s="190" t="s">
        <v>121</v>
      </c>
    </row>
    <row r="417" spans="2:65" s="13" customFormat="1" x14ac:dyDescent="0.3">
      <c r="B417" s="205"/>
      <c r="D417" s="191" t="s">
        <v>197</v>
      </c>
      <c r="E417" s="206" t="s">
        <v>3</v>
      </c>
      <c r="F417" s="207" t="s">
        <v>234</v>
      </c>
      <c r="H417" s="208">
        <v>580.77</v>
      </c>
      <c r="I417" s="209"/>
      <c r="L417" s="205"/>
      <c r="M417" s="210"/>
      <c r="N417" s="211"/>
      <c r="O417" s="211"/>
      <c r="P417" s="211"/>
      <c r="Q417" s="211"/>
      <c r="R417" s="211"/>
      <c r="S417" s="211"/>
      <c r="T417" s="212"/>
      <c r="AT417" s="206" t="s">
        <v>197</v>
      </c>
      <c r="AU417" s="206" t="s">
        <v>130</v>
      </c>
      <c r="AV417" s="13" t="s">
        <v>137</v>
      </c>
      <c r="AW417" s="13" t="s">
        <v>40</v>
      </c>
      <c r="AX417" s="13" t="s">
        <v>76</v>
      </c>
      <c r="AY417" s="206" t="s">
        <v>121</v>
      </c>
    </row>
    <row r="418" spans="2:65" s="12" customFormat="1" x14ac:dyDescent="0.3">
      <c r="B418" s="194"/>
      <c r="D418" s="182" t="s">
        <v>197</v>
      </c>
      <c r="E418" s="195" t="s">
        <v>3</v>
      </c>
      <c r="F418" s="196" t="s">
        <v>204</v>
      </c>
      <c r="H418" s="197">
        <v>1161.54</v>
      </c>
      <c r="I418" s="198"/>
      <c r="L418" s="194"/>
      <c r="M418" s="199"/>
      <c r="N418" s="200"/>
      <c r="O418" s="200"/>
      <c r="P418" s="200"/>
      <c r="Q418" s="200"/>
      <c r="R418" s="200"/>
      <c r="S418" s="200"/>
      <c r="T418" s="201"/>
      <c r="AT418" s="202" t="s">
        <v>197</v>
      </c>
      <c r="AU418" s="202" t="s">
        <v>130</v>
      </c>
      <c r="AV418" s="12" t="s">
        <v>143</v>
      </c>
      <c r="AW418" s="12" t="s">
        <v>40</v>
      </c>
      <c r="AX418" s="12" t="s">
        <v>23</v>
      </c>
      <c r="AY418" s="202" t="s">
        <v>121</v>
      </c>
    </row>
    <row r="419" spans="2:65" s="1" customFormat="1" ht="22.5" customHeight="1" x14ac:dyDescent="0.3">
      <c r="B419" s="164"/>
      <c r="C419" s="165" t="s">
        <v>527</v>
      </c>
      <c r="D419" s="165" t="s">
        <v>124</v>
      </c>
      <c r="E419" s="166" t="s">
        <v>528</v>
      </c>
      <c r="F419" s="167" t="s">
        <v>529</v>
      </c>
      <c r="G419" s="168" t="s">
        <v>211</v>
      </c>
      <c r="H419" s="169">
        <v>20.16</v>
      </c>
      <c r="I419" s="170">
        <v>0</v>
      </c>
      <c r="J419" s="171">
        <f>ROUND(I419*H419,2)</f>
        <v>0</v>
      </c>
      <c r="K419" s="167" t="s">
        <v>128</v>
      </c>
      <c r="L419" s="35"/>
      <c r="M419" s="172" t="s">
        <v>3</v>
      </c>
      <c r="N419" s="173" t="s">
        <v>48</v>
      </c>
      <c r="O419" s="36"/>
      <c r="P419" s="174">
        <f>O419*H419</f>
        <v>0</v>
      </c>
      <c r="Q419" s="174">
        <v>0</v>
      </c>
      <c r="R419" s="174">
        <f>Q419*H419</f>
        <v>0</v>
      </c>
      <c r="S419" s="174">
        <v>0.16800000000000001</v>
      </c>
      <c r="T419" s="175">
        <f>S419*H419</f>
        <v>3.3868800000000001</v>
      </c>
      <c r="AR419" s="17" t="s">
        <v>143</v>
      </c>
      <c r="AT419" s="17" t="s">
        <v>124</v>
      </c>
      <c r="AU419" s="17" t="s">
        <v>130</v>
      </c>
      <c r="AY419" s="17" t="s">
        <v>121</v>
      </c>
      <c r="BE419" s="176">
        <f>IF(N419="základní",J419,0)</f>
        <v>0</v>
      </c>
      <c r="BF419" s="176">
        <f>IF(N419="snížená",J419,0)</f>
        <v>0</v>
      </c>
      <c r="BG419" s="176">
        <f>IF(N419="zákl. přenesená",J419,0)</f>
        <v>0</v>
      </c>
      <c r="BH419" s="176">
        <f>IF(N419="sníž. přenesená",J419,0)</f>
        <v>0</v>
      </c>
      <c r="BI419" s="176">
        <f>IF(N419="nulová",J419,0)</f>
        <v>0</v>
      </c>
      <c r="BJ419" s="17" t="s">
        <v>130</v>
      </c>
      <c r="BK419" s="176">
        <f>ROUND(I419*H419,2)</f>
        <v>0</v>
      </c>
      <c r="BL419" s="17" t="s">
        <v>143</v>
      </c>
      <c r="BM419" s="17" t="s">
        <v>530</v>
      </c>
    </row>
    <row r="420" spans="2:65" s="11" customFormat="1" x14ac:dyDescent="0.3">
      <c r="B420" s="181"/>
      <c r="D420" s="191" t="s">
        <v>197</v>
      </c>
      <c r="E420" s="190" t="s">
        <v>3</v>
      </c>
      <c r="F420" s="192" t="s">
        <v>531</v>
      </c>
      <c r="H420" s="193">
        <v>10.08</v>
      </c>
      <c r="I420" s="186"/>
      <c r="L420" s="181"/>
      <c r="M420" s="187"/>
      <c r="N420" s="188"/>
      <c r="O420" s="188"/>
      <c r="P420" s="188"/>
      <c r="Q420" s="188"/>
      <c r="R420" s="188"/>
      <c r="S420" s="188"/>
      <c r="T420" s="189"/>
      <c r="AT420" s="190" t="s">
        <v>197</v>
      </c>
      <c r="AU420" s="190" t="s">
        <v>130</v>
      </c>
      <c r="AV420" s="11" t="s">
        <v>130</v>
      </c>
      <c r="AW420" s="11" t="s">
        <v>40</v>
      </c>
      <c r="AX420" s="11" t="s">
        <v>76</v>
      </c>
      <c r="AY420" s="190" t="s">
        <v>121</v>
      </c>
    </row>
    <row r="421" spans="2:65" s="11" customFormat="1" x14ac:dyDescent="0.3">
      <c r="B421" s="181"/>
      <c r="D421" s="191" t="s">
        <v>197</v>
      </c>
      <c r="E421" s="190" t="s">
        <v>3</v>
      </c>
      <c r="F421" s="192" t="s">
        <v>532</v>
      </c>
      <c r="H421" s="193">
        <v>10.08</v>
      </c>
      <c r="I421" s="186"/>
      <c r="L421" s="181"/>
      <c r="M421" s="187"/>
      <c r="N421" s="188"/>
      <c r="O421" s="188"/>
      <c r="P421" s="188"/>
      <c r="Q421" s="188"/>
      <c r="R421" s="188"/>
      <c r="S421" s="188"/>
      <c r="T421" s="189"/>
      <c r="AT421" s="190" t="s">
        <v>197</v>
      </c>
      <c r="AU421" s="190" t="s">
        <v>130</v>
      </c>
      <c r="AV421" s="11" t="s">
        <v>130</v>
      </c>
      <c r="AW421" s="11" t="s">
        <v>40</v>
      </c>
      <c r="AX421" s="11" t="s">
        <v>76</v>
      </c>
      <c r="AY421" s="190" t="s">
        <v>121</v>
      </c>
    </row>
    <row r="422" spans="2:65" s="12" customFormat="1" x14ac:dyDescent="0.3">
      <c r="B422" s="194"/>
      <c r="D422" s="182" t="s">
        <v>197</v>
      </c>
      <c r="E422" s="195" t="s">
        <v>3</v>
      </c>
      <c r="F422" s="196" t="s">
        <v>204</v>
      </c>
      <c r="H422" s="197">
        <v>20.16</v>
      </c>
      <c r="I422" s="198"/>
      <c r="L422" s="194"/>
      <c r="M422" s="199"/>
      <c r="N422" s="200"/>
      <c r="O422" s="200"/>
      <c r="P422" s="200"/>
      <c r="Q422" s="200"/>
      <c r="R422" s="200"/>
      <c r="S422" s="200"/>
      <c r="T422" s="201"/>
      <c r="AT422" s="202" t="s">
        <v>197</v>
      </c>
      <c r="AU422" s="202" t="s">
        <v>130</v>
      </c>
      <c r="AV422" s="12" t="s">
        <v>143</v>
      </c>
      <c r="AW422" s="12" t="s">
        <v>40</v>
      </c>
      <c r="AX422" s="12" t="s">
        <v>23</v>
      </c>
      <c r="AY422" s="202" t="s">
        <v>121</v>
      </c>
    </row>
    <row r="423" spans="2:65" s="1" customFormat="1" ht="31.5" customHeight="1" x14ac:dyDescent="0.3">
      <c r="B423" s="164"/>
      <c r="C423" s="165" t="s">
        <v>533</v>
      </c>
      <c r="D423" s="165" t="s">
        <v>124</v>
      </c>
      <c r="E423" s="166" t="s">
        <v>534</v>
      </c>
      <c r="F423" s="167" t="s">
        <v>535</v>
      </c>
      <c r="G423" s="168" t="s">
        <v>268</v>
      </c>
      <c r="H423" s="169">
        <v>0.81</v>
      </c>
      <c r="I423" s="170">
        <v>0</v>
      </c>
      <c r="J423" s="171">
        <f>ROUND(I423*H423,2)</f>
        <v>0</v>
      </c>
      <c r="K423" s="167" t="s">
        <v>128</v>
      </c>
      <c r="L423" s="35"/>
      <c r="M423" s="172" t="s">
        <v>3</v>
      </c>
      <c r="N423" s="173" t="s">
        <v>48</v>
      </c>
      <c r="O423" s="36"/>
      <c r="P423" s="174">
        <f>O423*H423</f>
        <v>0</v>
      </c>
      <c r="Q423" s="174">
        <v>0</v>
      </c>
      <c r="R423" s="174">
        <f>Q423*H423</f>
        <v>0</v>
      </c>
      <c r="S423" s="174">
        <v>2.2000000000000002</v>
      </c>
      <c r="T423" s="175">
        <f>S423*H423</f>
        <v>1.7820000000000003</v>
      </c>
      <c r="AR423" s="17" t="s">
        <v>143</v>
      </c>
      <c r="AT423" s="17" t="s">
        <v>124</v>
      </c>
      <c r="AU423" s="17" t="s">
        <v>130</v>
      </c>
      <c r="AY423" s="17" t="s">
        <v>121</v>
      </c>
      <c r="BE423" s="176">
        <f>IF(N423="základní",J423,0)</f>
        <v>0</v>
      </c>
      <c r="BF423" s="176">
        <f>IF(N423="snížená",J423,0)</f>
        <v>0</v>
      </c>
      <c r="BG423" s="176">
        <f>IF(N423="zákl. přenesená",J423,0)</f>
        <v>0</v>
      </c>
      <c r="BH423" s="176">
        <f>IF(N423="sníž. přenesená",J423,0)</f>
        <v>0</v>
      </c>
      <c r="BI423" s="176">
        <f>IF(N423="nulová",J423,0)</f>
        <v>0</v>
      </c>
      <c r="BJ423" s="17" t="s">
        <v>130</v>
      </c>
      <c r="BK423" s="176">
        <f>ROUND(I423*H423,2)</f>
        <v>0</v>
      </c>
      <c r="BL423" s="17" t="s">
        <v>143</v>
      </c>
      <c r="BM423" s="17" t="s">
        <v>536</v>
      </c>
    </row>
    <row r="424" spans="2:65" s="1" customFormat="1" ht="27" x14ac:dyDescent="0.3">
      <c r="B424" s="35"/>
      <c r="D424" s="191" t="s">
        <v>213</v>
      </c>
      <c r="F424" s="203" t="s">
        <v>537</v>
      </c>
      <c r="I424" s="204"/>
      <c r="L424" s="35"/>
      <c r="M424" s="64"/>
      <c r="N424" s="36"/>
      <c r="O424" s="36"/>
      <c r="P424" s="36"/>
      <c r="Q424" s="36"/>
      <c r="R424" s="36"/>
      <c r="S424" s="36"/>
      <c r="T424" s="65"/>
      <c r="AT424" s="17" t="s">
        <v>213</v>
      </c>
      <c r="AU424" s="17" t="s">
        <v>130</v>
      </c>
    </row>
    <row r="425" spans="2:65" s="11" customFormat="1" x14ac:dyDescent="0.3">
      <c r="B425" s="181"/>
      <c r="D425" s="191" t="s">
        <v>197</v>
      </c>
      <c r="E425" s="190" t="s">
        <v>3</v>
      </c>
      <c r="F425" s="192" t="s">
        <v>538</v>
      </c>
      <c r="H425" s="193">
        <v>0.40500000000000003</v>
      </c>
      <c r="I425" s="186"/>
      <c r="L425" s="181"/>
      <c r="M425" s="187"/>
      <c r="N425" s="188"/>
      <c r="O425" s="188"/>
      <c r="P425" s="188"/>
      <c r="Q425" s="188"/>
      <c r="R425" s="188"/>
      <c r="S425" s="188"/>
      <c r="T425" s="189"/>
      <c r="AT425" s="190" t="s">
        <v>197</v>
      </c>
      <c r="AU425" s="190" t="s">
        <v>130</v>
      </c>
      <c r="AV425" s="11" t="s">
        <v>130</v>
      </c>
      <c r="AW425" s="11" t="s">
        <v>40</v>
      </c>
      <c r="AX425" s="11" t="s">
        <v>76</v>
      </c>
      <c r="AY425" s="190" t="s">
        <v>121</v>
      </c>
    </row>
    <row r="426" spans="2:65" s="11" customFormat="1" x14ac:dyDescent="0.3">
      <c r="B426" s="181"/>
      <c r="D426" s="191" t="s">
        <v>197</v>
      </c>
      <c r="E426" s="190" t="s">
        <v>3</v>
      </c>
      <c r="F426" s="192" t="s">
        <v>539</v>
      </c>
      <c r="H426" s="193">
        <v>0.40500000000000003</v>
      </c>
      <c r="I426" s="186"/>
      <c r="L426" s="181"/>
      <c r="M426" s="187"/>
      <c r="N426" s="188"/>
      <c r="O426" s="188"/>
      <c r="P426" s="188"/>
      <c r="Q426" s="188"/>
      <c r="R426" s="188"/>
      <c r="S426" s="188"/>
      <c r="T426" s="189"/>
      <c r="AT426" s="190" t="s">
        <v>197</v>
      </c>
      <c r="AU426" s="190" t="s">
        <v>130</v>
      </c>
      <c r="AV426" s="11" t="s">
        <v>130</v>
      </c>
      <c r="AW426" s="11" t="s">
        <v>40</v>
      </c>
      <c r="AX426" s="11" t="s">
        <v>76</v>
      </c>
      <c r="AY426" s="190" t="s">
        <v>121</v>
      </c>
    </row>
    <row r="427" spans="2:65" s="12" customFormat="1" x14ac:dyDescent="0.3">
      <c r="B427" s="194"/>
      <c r="D427" s="182" t="s">
        <v>197</v>
      </c>
      <c r="E427" s="195" t="s">
        <v>3</v>
      </c>
      <c r="F427" s="196" t="s">
        <v>204</v>
      </c>
      <c r="H427" s="197">
        <v>0.81</v>
      </c>
      <c r="I427" s="198"/>
      <c r="L427" s="194"/>
      <c r="M427" s="199"/>
      <c r="N427" s="200"/>
      <c r="O427" s="200"/>
      <c r="P427" s="200"/>
      <c r="Q427" s="200"/>
      <c r="R427" s="200"/>
      <c r="S427" s="200"/>
      <c r="T427" s="201"/>
      <c r="AT427" s="202" t="s">
        <v>197</v>
      </c>
      <c r="AU427" s="202" t="s">
        <v>130</v>
      </c>
      <c r="AV427" s="12" t="s">
        <v>143</v>
      </c>
      <c r="AW427" s="12" t="s">
        <v>40</v>
      </c>
      <c r="AX427" s="12" t="s">
        <v>23</v>
      </c>
      <c r="AY427" s="202" t="s">
        <v>121</v>
      </c>
    </row>
    <row r="428" spans="2:65" s="1" customFormat="1" ht="22.5" customHeight="1" x14ac:dyDescent="0.3">
      <c r="B428" s="164"/>
      <c r="C428" s="165" t="s">
        <v>540</v>
      </c>
      <c r="D428" s="165" t="s">
        <v>124</v>
      </c>
      <c r="E428" s="166" t="s">
        <v>541</v>
      </c>
      <c r="F428" s="167" t="s">
        <v>542</v>
      </c>
      <c r="G428" s="168" t="s">
        <v>211</v>
      </c>
      <c r="H428" s="169">
        <v>862</v>
      </c>
      <c r="I428" s="170">
        <v>0</v>
      </c>
      <c r="J428" s="171">
        <f>ROUND(I428*H428,2)</f>
        <v>0</v>
      </c>
      <c r="K428" s="167" t="s">
        <v>128</v>
      </c>
      <c r="L428" s="35"/>
      <c r="M428" s="172" t="s">
        <v>3</v>
      </c>
      <c r="N428" s="173" t="s">
        <v>48</v>
      </c>
      <c r="O428" s="36"/>
      <c r="P428" s="174">
        <f>O428*H428</f>
        <v>0</v>
      </c>
      <c r="Q428" s="174">
        <v>0</v>
      </c>
      <c r="R428" s="174">
        <f>Q428*H428</f>
        <v>0</v>
      </c>
      <c r="S428" s="174">
        <v>0.09</v>
      </c>
      <c r="T428" s="175">
        <f>S428*H428</f>
        <v>77.58</v>
      </c>
      <c r="AR428" s="17" t="s">
        <v>143</v>
      </c>
      <c r="AT428" s="17" t="s">
        <v>124</v>
      </c>
      <c r="AU428" s="17" t="s">
        <v>130</v>
      </c>
      <c r="AY428" s="17" t="s">
        <v>121</v>
      </c>
      <c r="BE428" s="176">
        <f>IF(N428="základní",J428,0)</f>
        <v>0</v>
      </c>
      <c r="BF428" s="176">
        <f>IF(N428="snížená",J428,0)</f>
        <v>0</v>
      </c>
      <c r="BG428" s="176">
        <f>IF(N428="zákl. přenesená",J428,0)</f>
        <v>0</v>
      </c>
      <c r="BH428" s="176">
        <f>IF(N428="sníž. přenesená",J428,0)</f>
        <v>0</v>
      </c>
      <c r="BI428" s="176">
        <f>IF(N428="nulová",J428,0)</f>
        <v>0</v>
      </c>
      <c r="BJ428" s="17" t="s">
        <v>130</v>
      </c>
      <c r="BK428" s="176">
        <f>ROUND(I428*H428,2)</f>
        <v>0</v>
      </c>
      <c r="BL428" s="17" t="s">
        <v>143</v>
      </c>
      <c r="BM428" s="17" t="s">
        <v>543</v>
      </c>
    </row>
    <row r="429" spans="2:65" s="11" customFormat="1" x14ac:dyDescent="0.3">
      <c r="B429" s="181"/>
      <c r="D429" s="191" t="s">
        <v>197</v>
      </c>
      <c r="E429" s="190" t="s">
        <v>3</v>
      </c>
      <c r="F429" s="192" t="s">
        <v>544</v>
      </c>
      <c r="H429" s="193">
        <v>431</v>
      </c>
      <c r="I429" s="186"/>
      <c r="L429" s="181"/>
      <c r="M429" s="187"/>
      <c r="N429" s="188"/>
      <c r="O429" s="188"/>
      <c r="P429" s="188"/>
      <c r="Q429" s="188"/>
      <c r="R429" s="188"/>
      <c r="S429" s="188"/>
      <c r="T429" s="189"/>
      <c r="AT429" s="190" t="s">
        <v>197</v>
      </c>
      <c r="AU429" s="190" t="s">
        <v>130</v>
      </c>
      <c r="AV429" s="11" t="s">
        <v>130</v>
      </c>
      <c r="AW429" s="11" t="s">
        <v>40</v>
      </c>
      <c r="AX429" s="11" t="s">
        <v>76</v>
      </c>
      <c r="AY429" s="190" t="s">
        <v>121</v>
      </c>
    </row>
    <row r="430" spans="2:65" s="11" customFormat="1" x14ac:dyDescent="0.3">
      <c r="B430" s="181"/>
      <c r="D430" s="191" t="s">
        <v>197</v>
      </c>
      <c r="E430" s="190" t="s">
        <v>3</v>
      </c>
      <c r="F430" s="192" t="s">
        <v>545</v>
      </c>
      <c r="H430" s="193">
        <v>431</v>
      </c>
      <c r="I430" s="186"/>
      <c r="L430" s="181"/>
      <c r="M430" s="187"/>
      <c r="N430" s="188"/>
      <c r="O430" s="188"/>
      <c r="P430" s="188"/>
      <c r="Q430" s="188"/>
      <c r="R430" s="188"/>
      <c r="S430" s="188"/>
      <c r="T430" s="189"/>
      <c r="AT430" s="190" t="s">
        <v>197</v>
      </c>
      <c r="AU430" s="190" t="s">
        <v>130</v>
      </c>
      <c r="AV430" s="11" t="s">
        <v>130</v>
      </c>
      <c r="AW430" s="11" t="s">
        <v>40</v>
      </c>
      <c r="AX430" s="11" t="s">
        <v>76</v>
      </c>
      <c r="AY430" s="190" t="s">
        <v>121</v>
      </c>
    </row>
    <row r="431" spans="2:65" s="12" customFormat="1" x14ac:dyDescent="0.3">
      <c r="B431" s="194"/>
      <c r="D431" s="182" t="s">
        <v>197</v>
      </c>
      <c r="E431" s="195" t="s">
        <v>3</v>
      </c>
      <c r="F431" s="196" t="s">
        <v>204</v>
      </c>
      <c r="H431" s="197">
        <v>862</v>
      </c>
      <c r="I431" s="198"/>
      <c r="L431" s="194"/>
      <c r="M431" s="199"/>
      <c r="N431" s="200"/>
      <c r="O431" s="200"/>
      <c r="P431" s="200"/>
      <c r="Q431" s="200"/>
      <c r="R431" s="200"/>
      <c r="S431" s="200"/>
      <c r="T431" s="201"/>
      <c r="AT431" s="202" t="s">
        <v>197</v>
      </c>
      <c r="AU431" s="202" t="s">
        <v>130</v>
      </c>
      <c r="AV431" s="12" t="s">
        <v>143</v>
      </c>
      <c r="AW431" s="12" t="s">
        <v>40</v>
      </c>
      <c r="AX431" s="12" t="s">
        <v>23</v>
      </c>
      <c r="AY431" s="202" t="s">
        <v>121</v>
      </c>
    </row>
    <row r="432" spans="2:65" s="1" customFormat="1" ht="22.5" customHeight="1" x14ac:dyDescent="0.3">
      <c r="B432" s="164"/>
      <c r="C432" s="165" t="s">
        <v>546</v>
      </c>
      <c r="D432" s="165" t="s">
        <v>124</v>
      </c>
      <c r="E432" s="166" t="s">
        <v>547</v>
      </c>
      <c r="F432" s="167" t="s">
        <v>548</v>
      </c>
      <c r="G432" s="168" t="s">
        <v>211</v>
      </c>
      <c r="H432" s="169">
        <v>113.4</v>
      </c>
      <c r="I432" s="170">
        <v>0</v>
      </c>
      <c r="J432" s="171">
        <f>ROUND(I432*H432,2)</f>
        <v>0</v>
      </c>
      <c r="K432" s="167" t="s">
        <v>128</v>
      </c>
      <c r="L432" s="35"/>
      <c r="M432" s="172" t="s">
        <v>3</v>
      </c>
      <c r="N432" s="173" t="s">
        <v>48</v>
      </c>
      <c r="O432" s="36"/>
      <c r="P432" s="174">
        <f>O432*H432</f>
        <v>0</v>
      </c>
      <c r="Q432" s="174">
        <v>0</v>
      </c>
      <c r="R432" s="174">
        <f>Q432*H432</f>
        <v>0</v>
      </c>
      <c r="S432" s="174">
        <v>3.5000000000000003E-2</v>
      </c>
      <c r="T432" s="175">
        <f>S432*H432</f>
        <v>3.9690000000000007</v>
      </c>
      <c r="AR432" s="17" t="s">
        <v>143</v>
      </c>
      <c r="AT432" s="17" t="s">
        <v>124</v>
      </c>
      <c r="AU432" s="17" t="s">
        <v>130</v>
      </c>
      <c r="AY432" s="17" t="s">
        <v>121</v>
      </c>
      <c r="BE432" s="176">
        <f>IF(N432="základní",J432,0)</f>
        <v>0</v>
      </c>
      <c r="BF432" s="176">
        <f>IF(N432="snížená",J432,0)</f>
        <v>0</v>
      </c>
      <c r="BG432" s="176">
        <f>IF(N432="zákl. přenesená",J432,0)</f>
        <v>0</v>
      </c>
      <c r="BH432" s="176">
        <f>IF(N432="sníž. přenesená",J432,0)</f>
        <v>0</v>
      </c>
      <c r="BI432" s="176">
        <f>IF(N432="nulová",J432,0)</f>
        <v>0</v>
      </c>
      <c r="BJ432" s="17" t="s">
        <v>130</v>
      </c>
      <c r="BK432" s="176">
        <f>ROUND(I432*H432,2)</f>
        <v>0</v>
      </c>
      <c r="BL432" s="17" t="s">
        <v>143</v>
      </c>
      <c r="BM432" s="17" t="s">
        <v>549</v>
      </c>
    </row>
    <row r="433" spans="2:65" s="11" customFormat="1" x14ac:dyDescent="0.3">
      <c r="B433" s="181"/>
      <c r="D433" s="191" t="s">
        <v>197</v>
      </c>
      <c r="E433" s="190" t="s">
        <v>3</v>
      </c>
      <c r="F433" s="192" t="s">
        <v>550</v>
      </c>
      <c r="H433" s="193">
        <v>56.7</v>
      </c>
      <c r="I433" s="186"/>
      <c r="L433" s="181"/>
      <c r="M433" s="187"/>
      <c r="N433" s="188"/>
      <c r="O433" s="188"/>
      <c r="P433" s="188"/>
      <c r="Q433" s="188"/>
      <c r="R433" s="188"/>
      <c r="S433" s="188"/>
      <c r="T433" s="189"/>
      <c r="AT433" s="190" t="s">
        <v>197</v>
      </c>
      <c r="AU433" s="190" t="s">
        <v>130</v>
      </c>
      <c r="AV433" s="11" t="s">
        <v>130</v>
      </c>
      <c r="AW433" s="11" t="s">
        <v>40</v>
      </c>
      <c r="AX433" s="11" t="s">
        <v>76</v>
      </c>
      <c r="AY433" s="190" t="s">
        <v>121</v>
      </c>
    </row>
    <row r="434" spans="2:65" s="11" customFormat="1" x14ac:dyDescent="0.3">
      <c r="B434" s="181"/>
      <c r="D434" s="191" t="s">
        <v>197</v>
      </c>
      <c r="E434" s="190" t="s">
        <v>3</v>
      </c>
      <c r="F434" s="192" t="s">
        <v>551</v>
      </c>
      <c r="H434" s="193">
        <v>56.7</v>
      </c>
      <c r="I434" s="186"/>
      <c r="L434" s="181"/>
      <c r="M434" s="187"/>
      <c r="N434" s="188"/>
      <c r="O434" s="188"/>
      <c r="P434" s="188"/>
      <c r="Q434" s="188"/>
      <c r="R434" s="188"/>
      <c r="S434" s="188"/>
      <c r="T434" s="189"/>
      <c r="AT434" s="190" t="s">
        <v>197</v>
      </c>
      <c r="AU434" s="190" t="s">
        <v>130</v>
      </c>
      <c r="AV434" s="11" t="s">
        <v>130</v>
      </c>
      <c r="AW434" s="11" t="s">
        <v>40</v>
      </c>
      <c r="AX434" s="11" t="s">
        <v>76</v>
      </c>
      <c r="AY434" s="190" t="s">
        <v>121</v>
      </c>
    </row>
    <row r="435" spans="2:65" s="12" customFormat="1" x14ac:dyDescent="0.3">
      <c r="B435" s="194"/>
      <c r="D435" s="182" t="s">
        <v>197</v>
      </c>
      <c r="E435" s="195" t="s">
        <v>3</v>
      </c>
      <c r="F435" s="196" t="s">
        <v>204</v>
      </c>
      <c r="H435" s="197">
        <v>113.4</v>
      </c>
      <c r="I435" s="198"/>
      <c r="L435" s="194"/>
      <c r="M435" s="199"/>
      <c r="N435" s="200"/>
      <c r="O435" s="200"/>
      <c r="P435" s="200"/>
      <c r="Q435" s="200"/>
      <c r="R435" s="200"/>
      <c r="S435" s="200"/>
      <c r="T435" s="201"/>
      <c r="AT435" s="202" t="s">
        <v>197</v>
      </c>
      <c r="AU435" s="202" t="s">
        <v>130</v>
      </c>
      <c r="AV435" s="12" t="s">
        <v>143</v>
      </c>
      <c r="AW435" s="12" t="s">
        <v>40</v>
      </c>
      <c r="AX435" s="12" t="s">
        <v>23</v>
      </c>
      <c r="AY435" s="202" t="s">
        <v>121</v>
      </c>
    </row>
    <row r="436" spans="2:65" s="1" customFormat="1" ht="31.5" customHeight="1" x14ac:dyDescent="0.3">
      <c r="B436" s="164"/>
      <c r="C436" s="165" t="s">
        <v>552</v>
      </c>
      <c r="D436" s="165" t="s">
        <v>124</v>
      </c>
      <c r="E436" s="166" t="s">
        <v>553</v>
      </c>
      <c r="F436" s="167" t="s">
        <v>554</v>
      </c>
      <c r="G436" s="168" t="s">
        <v>211</v>
      </c>
      <c r="H436" s="169">
        <v>16</v>
      </c>
      <c r="I436" s="170">
        <v>0</v>
      </c>
      <c r="J436" s="171">
        <f>ROUND(I436*H436,2)</f>
        <v>0</v>
      </c>
      <c r="K436" s="167" t="s">
        <v>128</v>
      </c>
      <c r="L436" s="35"/>
      <c r="M436" s="172" t="s">
        <v>3</v>
      </c>
      <c r="N436" s="173" t="s">
        <v>48</v>
      </c>
      <c r="O436" s="36"/>
      <c r="P436" s="174">
        <f>O436*H436</f>
        <v>0</v>
      </c>
      <c r="Q436" s="174">
        <v>0</v>
      </c>
      <c r="R436" s="174">
        <f>Q436*H436</f>
        <v>0</v>
      </c>
      <c r="S436" s="174">
        <v>0.09</v>
      </c>
      <c r="T436" s="175">
        <f>S436*H436</f>
        <v>1.44</v>
      </c>
      <c r="AR436" s="17" t="s">
        <v>143</v>
      </c>
      <c r="AT436" s="17" t="s">
        <v>124</v>
      </c>
      <c r="AU436" s="17" t="s">
        <v>130</v>
      </c>
      <c r="AY436" s="17" t="s">
        <v>121</v>
      </c>
      <c r="BE436" s="176">
        <f>IF(N436="základní",J436,0)</f>
        <v>0</v>
      </c>
      <c r="BF436" s="176">
        <f>IF(N436="snížená",J436,0)</f>
        <v>0</v>
      </c>
      <c r="BG436" s="176">
        <f>IF(N436="zákl. přenesená",J436,0)</f>
        <v>0</v>
      </c>
      <c r="BH436" s="176">
        <f>IF(N436="sníž. přenesená",J436,0)</f>
        <v>0</v>
      </c>
      <c r="BI436" s="176">
        <f>IF(N436="nulová",J436,0)</f>
        <v>0</v>
      </c>
      <c r="BJ436" s="17" t="s">
        <v>130</v>
      </c>
      <c r="BK436" s="176">
        <f>ROUND(I436*H436,2)</f>
        <v>0</v>
      </c>
      <c r="BL436" s="17" t="s">
        <v>143</v>
      </c>
      <c r="BM436" s="17" t="s">
        <v>555</v>
      </c>
    </row>
    <row r="437" spans="2:65" s="11" customFormat="1" x14ac:dyDescent="0.3">
      <c r="B437" s="181"/>
      <c r="D437" s="191" t="s">
        <v>197</v>
      </c>
      <c r="E437" s="190" t="s">
        <v>3</v>
      </c>
      <c r="F437" s="192" t="s">
        <v>309</v>
      </c>
      <c r="H437" s="193">
        <v>5.36</v>
      </c>
      <c r="I437" s="186"/>
      <c r="L437" s="181"/>
      <c r="M437" s="187"/>
      <c r="N437" s="188"/>
      <c r="O437" s="188"/>
      <c r="P437" s="188"/>
      <c r="Q437" s="188"/>
      <c r="R437" s="188"/>
      <c r="S437" s="188"/>
      <c r="T437" s="189"/>
      <c r="AT437" s="190" t="s">
        <v>197</v>
      </c>
      <c r="AU437" s="190" t="s">
        <v>130</v>
      </c>
      <c r="AV437" s="11" t="s">
        <v>130</v>
      </c>
      <c r="AW437" s="11" t="s">
        <v>40</v>
      </c>
      <c r="AX437" s="11" t="s">
        <v>76</v>
      </c>
      <c r="AY437" s="190" t="s">
        <v>121</v>
      </c>
    </row>
    <row r="438" spans="2:65" s="11" customFormat="1" x14ac:dyDescent="0.3">
      <c r="B438" s="181"/>
      <c r="D438" s="191" t="s">
        <v>197</v>
      </c>
      <c r="E438" s="190" t="s">
        <v>3</v>
      </c>
      <c r="F438" s="192" t="s">
        <v>310</v>
      </c>
      <c r="H438" s="193">
        <v>0.72</v>
      </c>
      <c r="I438" s="186"/>
      <c r="L438" s="181"/>
      <c r="M438" s="187"/>
      <c r="N438" s="188"/>
      <c r="O438" s="188"/>
      <c r="P438" s="188"/>
      <c r="Q438" s="188"/>
      <c r="R438" s="188"/>
      <c r="S438" s="188"/>
      <c r="T438" s="189"/>
      <c r="AT438" s="190" t="s">
        <v>197</v>
      </c>
      <c r="AU438" s="190" t="s">
        <v>130</v>
      </c>
      <c r="AV438" s="11" t="s">
        <v>130</v>
      </c>
      <c r="AW438" s="11" t="s">
        <v>40</v>
      </c>
      <c r="AX438" s="11" t="s">
        <v>76</v>
      </c>
      <c r="AY438" s="190" t="s">
        <v>121</v>
      </c>
    </row>
    <row r="439" spans="2:65" s="11" customFormat="1" x14ac:dyDescent="0.3">
      <c r="B439" s="181"/>
      <c r="D439" s="191" t="s">
        <v>197</v>
      </c>
      <c r="E439" s="190" t="s">
        <v>3</v>
      </c>
      <c r="F439" s="192" t="s">
        <v>311</v>
      </c>
      <c r="H439" s="193">
        <v>1.68</v>
      </c>
      <c r="I439" s="186"/>
      <c r="L439" s="181"/>
      <c r="M439" s="187"/>
      <c r="N439" s="188"/>
      <c r="O439" s="188"/>
      <c r="P439" s="188"/>
      <c r="Q439" s="188"/>
      <c r="R439" s="188"/>
      <c r="S439" s="188"/>
      <c r="T439" s="189"/>
      <c r="AT439" s="190" t="s">
        <v>197</v>
      </c>
      <c r="AU439" s="190" t="s">
        <v>130</v>
      </c>
      <c r="AV439" s="11" t="s">
        <v>130</v>
      </c>
      <c r="AW439" s="11" t="s">
        <v>40</v>
      </c>
      <c r="AX439" s="11" t="s">
        <v>76</v>
      </c>
      <c r="AY439" s="190" t="s">
        <v>121</v>
      </c>
    </row>
    <row r="440" spans="2:65" s="11" customFormat="1" x14ac:dyDescent="0.3">
      <c r="B440" s="181"/>
      <c r="D440" s="191" t="s">
        <v>197</v>
      </c>
      <c r="E440" s="190" t="s">
        <v>3</v>
      </c>
      <c r="F440" s="192" t="s">
        <v>312</v>
      </c>
      <c r="H440" s="193">
        <v>0.24</v>
      </c>
      <c r="I440" s="186"/>
      <c r="L440" s="181"/>
      <c r="M440" s="187"/>
      <c r="N440" s="188"/>
      <c r="O440" s="188"/>
      <c r="P440" s="188"/>
      <c r="Q440" s="188"/>
      <c r="R440" s="188"/>
      <c r="S440" s="188"/>
      <c r="T440" s="189"/>
      <c r="AT440" s="190" t="s">
        <v>197</v>
      </c>
      <c r="AU440" s="190" t="s">
        <v>130</v>
      </c>
      <c r="AV440" s="11" t="s">
        <v>130</v>
      </c>
      <c r="AW440" s="11" t="s">
        <v>40</v>
      </c>
      <c r="AX440" s="11" t="s">
        <v>76</v>
      </c>
      <c r="AY440" s="190" t="s">
        <v>121</v>
      </c>
    </row>
    <row r="441" spans="2:65" s="13" customFormat="1" x14ac:dyDescent="0.3">
      <c r="B441" s="205"/>
      <c r="D441" s="191" t="s">
        <v>197</v>
      </c>
      <c r="E441" s="206" t="s">
        <v>3</v>
      </c>
      <c r="F441" s="207" t="s">
        <v>233</v>
      </c>
      <c r="H441" s="208">
        <v>8</v>
      </c>
      <c r="I441" s="209"/>
      <c r="L441" s="205"/>
      <c r="M441" s="210"/>
      <c r="N441" s="211"/>
      <c r="O441" s="211"/>
      <c r="P441" s="211"/>
      <c r="Q441" s="211"/>
      <c r="R441" s="211"/>
      <c r="S441" s="211"/>
      <c r="T441" s="212"/>
      <c r="AT441" s="206" t="s">
        <v>197</v>
      </c>
      <c r="AU441" s="206" t="s">
        <v>130</v>
      </c>
      <c r="AV441" s="13" t="s">
        <v>137</v>
      </c>
      <c r="AW441" s="13" t="s">
        <v>40</v>
      </c>
      <c r="AX441" s="13" t="s">
        <v>76</v>
      </c>
      <c r="AY441" s="206" t="s">
        <v>121</v>
      </c>
    </row>
    <row r="442" spans="2:65" s="11" customFormat="1" x14ac:dyDescent="0.3">
      <c r="B442" s="181"/>
      <c r="D442" s="191" t="s">
        <v>197</v>
      </c>
      <c r="E442" s="190" t="s">
        <v>3</v>
      </c>
      <c r="F442" s="192" t="s">
        <v>309</v>
      </c>
      <c r="H442" s="193">
        <v>5.36</v>
      </c>
      <c r="I442" s="186"/>
      <c r="L442" s="181"/>
      <c r="M442" s="187"/>
      <c r="N442" s="188"/>
      <c r="O442" s="188"/>
      <c r="P442" s="188"/>
      <c r="Q442" s="188"/>
      <c r="R442" s="188"/>
      <c r="S442" s="188"/>
      <c r="T442" s="189"/>
      <c r="AT442" s="190" t="s">
        <v>197</v>
      </c>
      <c r="AU442" s="190" t="s">
        <v>130</v>
      </c>
      <c r="AV442" s="11" t="s">
        <v>130</v>
      </c>
      <c r="AW442" s="11" t="s">
        <v>40</v>
      </c>
      <c r="AX442" s="11" t="s">
        <v>76</v>
      </c>
      <c r="AY442" s="190" t="s">
        <v>121</v>
      </c>
    </row>
    <row r="443" spans="2:65" s="11" customFormat="1" x14ac:dyDescent="0.3">
      <c r="B443" s="181"/>
      <c r="D443" s="191" t="s">
        <v>197</v>
      </c>
      <c r="E443" s="190" t="s">
        <v>3</v>
      </c>
      <c r="F443" s="192" t="s">
        <v>310</v>
      </c>
      <c r="H443" s="193">
        <v>0.72</v>
      </c>
      <c r="I443" s="186"/>
      <c r="L443" s="181"/>
      <c r="M443" s="187"/>
      <c r="N443" s="188"/>
      <c r="O443" s="188"/>
      <c r="P443" s="188"/>
      <c r="Q443" s="188"/>
      <c r="R443" s="188"/>
      <c r="S443" s="188"/>
      <c r="T443" s="189"/>
      <c r="AT443" s="190" t="s">
        <v>197</v>
      </c>
      <c r="AU443" s="190" t="s">
        <v>130</v>
      </c>
      <c r="AV443" s="11" t="s">
        <v>130</v>
      </c>
      <c r="AW443" s="11" t="s">
        <v>40</v>
      </c>
      <c r="AX443" s="11" t="s">
        <v>76</v>
      </c>
      <c r="AY443" s="190" t="s">
        <v>121</v>
      </c>
    </row>
    <row r="444" spans="2:65" s="11" customFormat="1" x14ac:dyDescent="0.3">
      <c r="B444" s="181"/>
      <c r="D444" s="191" t="s">
        <v>197</v>
      </c>
      <c r="E444" s="190" t="s">
        <v>3</v>
      </c>
      <c r="F444" s="192" t="s">
        <v>311</v>
      </c>
      <c r="H444" s="193">
        <v>1.68</v>
      </c>
      <c r="I444" s="186"/>
      <c r="L444" s="181"/>
      <c r="M444" s="187"/>
      <c r="N444" s="188"/>
      <c r="O444" s="188"/>
      <c r="P444" s="188"/>
      <c r="Q444" s="188"/>
      <c r="R444" s="188"/>
      <c r="S444" s="188"/>
      <c r="T444" s="189"/>
      <c r="AT444" s="190" t="s">
        <v>197</v>
      </c>
      <c r="AU444" s="190" t="s">
        <v>130</v>
      </c>
      <c r="AV444" s="11" t="s">
        <v>130</v>
      </c>
      <c r="AW444" s="11" t="s">
        <v>40</v>
      </c>
      <c r="AX444" s="11" t="s">
        <v>76</v>
      </c>
      <c r="AY444" s="190" t="s">
        <v>121</v>
      </c>
    </row>
    <row r="445" spans="2:65" s="11" customFormat="1" x14ac:dyDescent="0.3">
      <c r="B445" s="181"/>
      <c r="D445" s="191" t="s">
        <v>197</v>
      </c>
      <c r="E445" s="190" t="s">
        <v>3</v>
      </c>
      <c r="F445" s="192" t="s">
        <v>312</v>
      </c>
      <c r="H445" s="193">
        <v>0.24</v>
      </c>
      <c r="I445" s="186"/>
      <c r="L445" s="181"/>
      <c r="M445" s="187"/>
      <c r="N445" s="188"/>
      <c r="O445" s="188"/>
      <c r="P445" s="188"/>
      <c r="Q445" s="188"/>
      <c r="R445" s="188"/>
      <c r="S445" s="188"/>
      <c r="T445" s="189"/>
      <c r="AT445" s="190" t="s">
        <v>197</v>
      </c>
      <c r="AU445" s="190" t="s">
        <v>130</v>
      </c>
      <c r="AV445" s="11" t="s">
        <v>130</v>
      </c>
      <c r="AW445" s="11" t="s">
        <v>40</v>
      </c>
      <c r="AX445" s="11" t="s">
        <v>76</v>
      </c>
      <c r="AY445" s="190" t="s">
        <v>121</v>
      </c>
    </row>
    <row r="446" spans="2:65" s="13" customFormat="1" x14ac:dyDescent="0.3">
      <c r="B446" s="205"/>
      <c r="D446" s="191" t="s">
        <v>197</v>
      </c>
      <c r="E446" s="206" t="s">
        <v>3</v>
      </c>
      <c r="F446" s="207" t="s">
        <v>234</v>
      </c>
      <c r="H446" s="208">
        <v>8</v>
      </c>
      <c r="I446" s="209"/>
      <c r="L446" s="205"/>
      <c r="M446" s="210"/>
      <c r="N446" s="211"/>
      <c r="O446" s="211"/>
      <c r="P446" s="211"/>
      <c r="Q446" s="211"/>
      <c r="R446" s="211"/>
      <c r="S446" s="211"/>
      <c r="T446" s="212"/>
      <c r="AT446" s="206" t="s">
        <v>197</v>
      </c>
      <c r="AU446" s="206" t="s">
        <v>130</v>
      </c>
      <c r="AV446" s="13" t="s">
        <v>137</v>
      </c>
      <c r="AW446" s="13" t="s">
        <v>40</v>
      </c>
      <c r="AX446" s="13" t="s">
        <v>76</v>
      </c>
      <c r="AY446" s="206" t="s">
        <v>121</v>
      </c>
    </row>
    <row r="447" spans="2:65" s="12" customFormat="1" x14ac:dyDescent="0.3">
      <c r="B447" s="194"/>
      <c r="D447" s="182" t="s">
        <v>197</v>
      </c>
      <c r="E447" s="195" t="s">
        <v>3</v>
      </c>
      <c r="F447" s="196" t="s">
        <v>204</v>
      </c>
      <c r="H447" s="197">
        <v>16</v>
      </c>
      <c r="I447" s="198"/>
      <c r="L447" s="194"/>
      <c r="M447" s="199"/>
      <c r="N447" s="200"/>
      <c r="O447" s="200"/>
      <c r="P447" s="200"/>
      <c r="Q447" s="200"/>
      <c r="R447" s="200"/>
      <c r="S447" s="200"/>
      <c r="T447" s="201"/>
      <c r="AT447" s="202" t="s">
        <v>197</v>
      </c>
      <c r="AU447" s="202" t="s">
        <v>130</v>
      </c>
      <c r="AV447" s="12" t="s">
        <v>143</v>
      </c>
      <c r="AW447" s="12" t="s">
        <v>40</v>
      </c>
      <c r="AX447" s="12" t="s">
        <v>23</v>
      </c>
      <c r="AY447" s="202" t="s">
        <v>121</v>
      </c>
    </row>
    <row r="448" spans="2:65" s="1" customFormat="1" ht="22.5" customHeight="1" x14ac:dyDescent="0.3">
      <c r="B448" s="164"/>
      <c r="C448" s="165" t="s">
        <v>556</v>
      </c>
      <c r="D448" s="165" t="s">
        <v>124</v>
      </c>
      <c r="E448" s="166" t="s">
        <v>557</v>
      </c>
      <c r="F448" s="167" t="s">
        <v>558</v>
      </c>
      <c r="G448" s="168" t="s">
        <v>242</v>
      </c>
      <c r="H448" s="169">
        <v>129.6</v>
      </c>
      <c r="I448" s="170">
        <v>0</v>
      </c>
      <c r="J448" s="171">
        <f>ROUND(I448*H448,2)</f>
        <v>0</v>
      </c>
      <c r="K448" s="167" t="s">
        <v>128</v>
      </c>
      <c r="L448" s="35"/>
      <c r="M448" s="172" t="s">
        <v>3</v>
      </c>
      <c r="N448" s="173" t="s">
        <v>48</v>
      </c>
      <c r="O448" s="36"/>
      <c r="P448" s="174">
        <f>O448*H448</f>
        <v>0</v>
      </c>
      <c r="Q448" s="174">
        <v>0</v>
      </c>
      <c r="R448" s="174">
        <f>Q448*H448</f>
        <v>0</v>
      </c>
      <c r="S448" s="174">
        <v>1.2999999999999999E-2</v>
      </c>
      <c r="T448" s="175">
        <f>S448*H448</f>
        <v>1.6847999999999999</v>
      </c>
      <c r="AR448" s="17" t="s">
        <v>143</v>
      </c>
      <c r="AT448" s="17" t="s">
        <v>124</v>
      </c>
      <c r="AU448" s="17" t="s">
        <v>130</v>
      </c>
      <c r="AY448" s="17" t="s">
        <v>121</v>
      </c>
      <c r="BE448" s="176">
        <f>IF(N448="základní",J448,0)</f>
        <v>0</v>
      </c>
      <c r="BF448" s="176">
        <f>IF(N448="snížená",J448,0)</f>
        <v>0</v>
      </c>
      <c r="BG448" s="176">
        <f>IF(N448="zákl. přenesená",J448,0)</f>
        <v>0</v>
      </c>
      <c r="BH448" s="176">
        <f>IF(N448="sníž. přenesená",J448,0)</f>
        <v>0</v>
      </c>
      <c r="BI448" s="176">
        <f>IF(N448="nulová",J448,0)</f>
        <v>0</v>
      </c>
      <c r="BJ448" s="17" t="s">
        <v>130</v>
      </c>
      <c r="BK448" s="176">
        <f>ROUND(I448*H448,2)</f>
        <v>0</v>
      </c>
      <c r="BL448" s="17" t="s">
        <v>143</v>
      </c>
      <c r="BM448" s="17" t="s">
        <v>559</v>
      </c>
    </row>
    <row r="449" spans="2:65" s="11" customFormat="1" x14ac:dyDescent="0.3">
      <c r="B449" s="181"/>
      <c r="D449" s="191" t="s">
        <v>197</v>
      </c>
      <c r="E449" s="190" t="s">
        <v>3</v>
      </c>
      <c r="F449" s="192" t="s">
        <v>560</v>
      </c>
      <c r="H449" s="193">
        <v>64.8</v>
      </c>
      <c r="I449" s="186"/>
      <c r="L449" s="181"/>
      <c r="M449" s="187"/>
      <c r="N449" s="188"/>
      <c r="O449" s="188"/>
      <c r="P449" s="188"/>
      <c r="Q449" s="188"/>
      <c r="R449" s="188"/>
      <c r="S449" s="188"/>
      <c r="T449" s="189"/>
      <c r="AT449" s="190" t="s">
        <v>197</v>
      </c>
      <c r="AU449" s="190" t="s">
        <v>130</v>
      </c>
      <c r="AV449" s="11" t="s">
        <v>130</v>
      </c>
      <c r="AW449" s="11" t="s">
        <v>40</v>
      </c>
      <c r="AX449" s="11" t="s">
        <v>76</v>
      </c>
      <c r="AY449" s="190" t="s">
        <v>121</v>
      </c>
    </row>
    <row r="450" spans="2:65" s="11" customFormat="1" x14ac:dyDescent="0.3">
      <c r="B450" s="181"/>
      <c r="D450" s="191" t="s">
        <v>197</v>
      </c>
      <c r="E450" s="190" t="s">
        <v>3</v>
      </c>
      <c r="F450" s="192" t="s">
        <v>561</v>
      </c>
      <c r="H450" s="193">
        <v>64.8</v>
      </c>
      <c r="I450" s="186"/>
      <c r="L450" s="181"/>
      <c r="M450" s="187"/>
      <c r="N450" s="188"/>
      <c r="O450" s="188"/>
      <c r="P450" s="188"/>
      <c r="Q450" s="188"/>
      <c r="R450" s="188"/>
      <c r="S450" s="188"/>
      <c r="T450" s="189"/>
      <c r="AT450" s="190" t="s">
        <v>197</v>
      </c>
      <c r="AU450" s="190" t="s">
        <v>130</v>
      </c>
      <c r="AV450" s="11" t="s">
        <v>130</v>
      </c>
      <c r="AW450" s="11" t="s">
        <v>40</v>
      </c>
      <c r="AX450" s="11" t="s">
        <v>76</v>
      </c>
      <c r="AY450" s="190" t="s">
        <v>121</v>
      </c>
    </row>
    <row r="451" spans="2:65" s="12" customFormat="1" x14ac:dyDescent="0.3">
      <c r="B451" s="194"/>
      <c r="D451" s="182" t="s">
        <v>197</v>
      </c>
      <c r="E451" s="195" t="s">
        <v>3</v>
      </c>
      <c r="F451" s="196" t="s">
        <v>204</v>
      </c>
      <c r="H451" s="197">
        <v>129.6</v>
      </c>
      <c r="I451" s="198"/>
      <c r="L451" s="194"/>
      <c r="M451" s="199"/>
      <c r="N451" s="200"/>
      <c r="O451" s="200"/>
      <c r="P451" s="200"/>
      <c r="Q451" s="200"/>
      <c r="R451" s="200"/>
      <c r="S451" s="200"/>
      <c r="T451" s="201"/>
      <c r="AT451" s="202" t="s">
        <v>197</v>
      </c>
      <c r="AU451" s="202" t="s">
        <v>130</v>
      </c>
      <c r="AV451" s="12" t="s">
        <v>143</v>
      </c>
      <c r="AW451" s="12" t="s">
        <v>40</v>
      </c>
      <c r="AX451" s="12" t="s">
        <v>23</v>
      </c>
      <c r="AY451" s="202" t="s">
        <v>121</v>
      </c>
    </row>
    <row r="452" spans="2:65" s="1" customFormat="1" ht="22.5" customHeight="1" x14ac:dyDescent="0.3">
      <c r="B452" s="164"/>
      <c r="C452" s="165" t="s">
        <v>562</v>
      </c>
      <c r="D452" s="165" t="s">
        <v>124</v>
      </c>
      <c r="E452" s="166" t="s">
        <v>563</v>
      </c>
      <c r="F452" s="167" t="s">
        <v>564</v>
      </c>
      <c r="G452" s="168" t="s">
        <v>242</v>
      </c>
      <c r="H452" s="169">
        <v>335.04</v>
      </c>
      <c r="I452" s="170">
        <v>0</v>
      </c>
      <c r="J452" s="171">
        <f>ROUND(I452*H452,2)</f>
        <v>0</v>
      </c>
      <c r="K452" s="167" t="s">
        <v>128</v>
      </c>
      <c r="L452" s="35"/>
      <c r="M452" s="172" t="s">
        <v>3</v>
      </c>
      <c r="N452" s="173" t="s">
        <v>48</v>
      </c>
      <c r="O452" s="36"/>
      <c r="P452" s="174">
        <f>O452*H452</f>
        <v>0</v>
      </c>
      <c r="Q452" s="174">
        <v>0</v>
      </c>
      <c r="R452" s="174">
        <f>Q452*H452</f>
        <v>0</v>
      </c>
      <c r="S452" s="174">
        <v>3.3000000000000002E-2</v>
      </c>
      <c r="T452" s="175">
        <f>S452*H452</f>
        <v>11.056320000000001</v>
      </c>
      <c r="AR452" s="17" t="s">
        <v>143</v>
      </c>
      <c r="AT452" s="17" t="s">
        <v>124</v>
      </c>
      <c r="AU452" s="17" t="s">
        <v>130</v>
      </c>
      <c r="AY452" s="17" t="s">
        <v>121</v>
      </c>
      <c r="BE452" s="176">
        <f>IF(N452="základní",J452,0)</f>
        <v>0</v>
      </c>
      <c r="BF452" s="176">
        <f>IF(N452="snížená",J452,0)</f>
        <v>0</v>
      </c>
      <c r="BG452" s="176">
        <f>IF(N452="zákl. přenesená",J452,0)</f>
        <v>0</v>
      </c>
      <c r="BH452" s="176">
        <f>IF(N452="sníž. přenesená",J452,0)</f>
        <v>0</v>
      </c>
      <c r="BI452" s="176">
        <f>IF(N452="nulová",J452,0)</f>
        <v>0</v>
      </c>
      <c r="BJ452" s="17" t="s">
        <v>130</v>
      </c>
      <c r="BK452" s="176">
        <f>ROUND(I452*H452,2)</f>
        <v>0</v>
      </c>
      <c r="BL452" s="17" t="s">
        <v>143</v>
      </c>
      <c r="BM452" s="17" t="s">
        <v>565</v>
      </c>
    </row>
    <row r="453" spans="2:65" s="1" customFormat="1" ht="27" x14ac:dyDescent="0.3">
      <c r="B453" s="35"/>
      <c r="D453" s="191" t="s">
        <v>213</v>
      </c>
      <c r="F453" s="203" t="s">
        <v>566</v>
      </c>
      <c r="I453" s="204"/>
      <c r="L453" s="35"/>
      <c r="M453" s="64"/>
      <c r="N453" s="36"/>
      <c r="O453" s="36"/>
      <c r="P453" s="36"/>
      <c r="Q453" s="36"/>
      <c r="R453" s="36"/>
      <c r="S453" s="36"/>
      <c r="T453" s="65"/>
      <c r="AT453" s="17" t="s">
        <v>213</v>
      </c>
      <c r="AU453" s="17" t="s">
        <v>130</v>
      </c>
    </row>
    <row r="454" spans="2:65" s="11" customFormat="1" x14ac:dyDescent="0.3">
      <c r="B454" s="181"/>
      <c r="D454" s="191" t="s">
        <v>197</v>
      </c>
      <c r="E454" s="190" t="s">
        <v>3</v>
      </c>
      <c r="F454" s="192" t="s">
        <v>244</v>
      </c>
      <c r="H454" s="193">
        <v>61.8</v>
      </c>
      <c r="I454" s="186"/>
      <c r="L454" s="181"/>
      <c r="M454" s="187"/>
      <c r="N454" s="188"/>
      <c r="O454" s="188"/>
      <c r="P454" s="188"/>
      <c r="Q454" s="188"/>
      <c r="R454" s="188"/>
      <c r="S454" s="188"/>
      <c r="T454" s="189"/>
      <c r="AT454" s="190" t="s">
        <v>197</v>
      </c>
      <c r="AU454" s="190" t="s">
        <v>130</v>
      </c>
      <c r="AV454" s="11" t="s">
        <v>130</v>
      </c>
      <c r="AW454" s="11" t="s">
        <v>40</v>
      </c>
      <c r="AX454" s="11" t="s">
        <v>76</v>
      </c>
      <c r="AY454" s="190" t="s">
        <v>121</v>
      </c>
    </row>
    <row r="455" spans="2:65" s="11" customFormat="1" x14ac:dyDescent="0.3">
      <c r="B455" s="181"/>
      <c r="D455" s="191" t="s">
        <v>197</v>
      </c>
      <c r="E455" s="190" t="s">
        <v>3</v>
      </c>
      <c r="F455" s="192" t="s">
        <v>245</v>
      </c>
      <c r="H455" s="193">
        <v>4.78</v>
      </c>
      <c r="I455" s="186"/>
      <c r="L455" s="181"/>
      <c r="M455" s="187"/>
      <c r="N455" s="188"/>
      <c r="O455" s="188"/>
      <c r="P455" s="188"/>
      <c r="Q455" s="188"/>
      <c r="R455" s="188"/>
      <c r="S455" s="188"/>
      <c r="T455" s="189"/>
      <c r="AT455" s="190" t="s">
        <v>197</v>
      </c>
      <c r="AU455" s="190" t="s">
        <v>130</v>
      </c>
      <c r="AV455" s="11" t="s">
        <v>130</v>
      </c>
      <c r="AW455" s="11" t="s">
        <v>40</v>
      </c>
      <c r="AX455" s="11" t="s">
        <v>76</v>
      </c>
      <c r="AY455" s="190" t="s">
        <v>121</v>
      </c>
    </row>
    <row r="456" spans="2:65" s="11" customFormat="1" x14ac:dyDescent="0.3">
      <c r="B456" s="181"/>
      <c r="D456" s="191" t="s">
        <v>197</v>
      </c>
      <c r="E456" s="190" t="s">
        <v>3</v>
      </c>
      <c r="F456" s="192" t="s">
        <v>246</v>
      </c>
      <c r="H456" s="193">
        <v>12.1</v>
      </c>
      <c r="I456" s="186"/>
      <c r="L456" s="181"/>
      <c r="M456" s="187"/>
      <c r="N456" s="188"/>
      <c r="O456" s="188"/>
      <c r="P456" s="188"/>
      <c r="Q456" s="188"/>
      <c r="R456" s="188"/>
      <c r="S456" s="188"/>
      <c r="T456" s="189"/>
      <c r="AT456" s="190" t="s">
        <v>197</v>
      </c>
      <c r="AU456" s="190" t="s">
        <v>130</v>
      </c>
      <c r="AV456" s="11" t="s">
        <v>130</v>
      </c>
      <c r="AW456" s="11" t="s">
        <v>40</v>
      </c>
      <c r="AX456" s="11" t="s">
        <v>76</v>
      </c>
      <c r="AY456" s="190" t="s">
        <v>121</v>
      </c>
    </row>
    <row r="457" spans="2:65" s="11" customFormat="1" x14ac:dyDescent="0.3">
      <c r="B457" s="181"/>
      <c r="D457" s="191" t="s">
        <v>197</v>
      </c>
      <c r="E457" s="190" t="s">
        <v>3</v>
      </c>
      <c r="F457" s="192" t="s">
        <v>247</v>
      </c>
      <c r="H457" s="193">
        <v>42.1</v>
      </c>
      <c r="I457" s="186"/>
      <c r="L457" s="181"/>
      <c r="M457" s="187"/>
      <c r="N457" s="188"/>
      <c r="O457" s="188"/>
      <c r="P457" s="188"/>
      <c r="Q457" s="188"/>
      <c r="R457" s="188"/>
      <c r="S457" s="188"/>
      <c r="T457" s="189"/>
      <c r="AT457" s="190" t="s">
        <v>197</v>
      </c>
      <c r="AU457" s="190" t="s">
        <v>130</v>
      </c>
      <c r="AV457" s="11" t="s">
        <v>130</v>
      </c>
      <c r="AW457" s="11" t="s">
        <v>40</v>
      </c>
      <c r="AX457" s="11" t="s">
        <v>76</v>
      </c>
      <c r="AY457" s="190" t="s">
        <v>121</v>
      </c>
    </row>
    <row r="458" spans="2:65" s="11" customFormat="1" x14ac:dyDescent="0.3">
      <c r="B458" s="181"/>
      <c r="D458" s="191" t="s">
        <v>197</v>
      </c>
      <c r="E458" s="190" t="s">
        <v>3</v>
      </c>
      <c r="F458" s="192" t="s">
        <v>248</v>
      </c>
      <c r="H458" s="193">
        <v>12.86</v>
      </c>
      <c r="I458" s="186"/>
      <c r="L458" s="181"/>
      <c r="M458" s="187"/>
      <c r="N458" s="188"/>
      <c r="O458" s="188"/>
      <c r="P458" s="188"/>
      <c r="Q458" s="188"/>
      <c r="R458" s="188"/>
      <c r="S458" s="188"/>
      <c r="T458" s="189"/>
      <c r="AT458" s="190" t="s">
        <v>197</v>
      </c>
      <c r="AU458" s="190" t="s">
        <v>130</v>
      </c>
      <c r="AV458" s="11" t="s">
        <v>130</v>
      </c>
      <c r="AW458" s="11" t="s">
        <v>40</v>
      </c>
      <c r="AX458" s="11" t="s">
        <v>76</v>
      </c>
      <c r="AY458" s="190" t="s">
        <v>121</v>
      </c>
    </row>
    <row r="459" spans="2:65" s="11" customFormat="1" x14ac:dyDescent="0.3">
      <c r="B459" s="181"/>
      <c r="D459" s="191" t="s">
        <v>197</v>
      </c>
      <c r="E459" s="190" t="s">
        <v>3</v>
      </c>
      <c r="F459" s="192" t="s">
        <v>249</v>
      </c>
      <c r="H459" s="193">
        <v>11.36</v>
      </c>
      <c r="I459" s="186"/>
      <c r="L459" s="181"/>
      <c r="M459" s="187"/>
      <c r="N459" s="188"/>
      <c r="O459" s="188"/>
      <c r="P459" s="188"/>
      <c r="Q459" s="188"/>
      <c r="R459" s="188"/>
      <c r="S459" s="188"/>
      <c r="T459" s="189"/>
      <c r="AT459" s="190" t="s">
        <v>197</v>
      </c>
      <c r="AU459" s="190" t="s">
        <v>130</v>
      </c>
      <c r="AV459" s="11" t="s">
        <v>130</v>
      </c>
      <c r="AW459" s="11" t="s">
        <v>40</v>
      </c>
      <c r="AX459" s="11" t="s">
        <v>76</v>
      </c>
      <c r="AY459" s="190" t="s">
        <v>121</v>
      </c>
    </row>
    <row r="460" spans="2:65" s="11" customFormat="1" x14ac:dyDescent="0.3">
      <c r="B460" s="181"/>
      <c r="D460" s="191" t="s">
        <v>197</v>
      </c>
      <c r="E460" s="190" t="s">
        <v>3</v>
      </c>
      <c r="F460" s="192" t="s">
        <v>250</v>
      </c>
      <c r="H460" s="193">
        <v>14.4</v>
      </c>
      <c r="I460" s="186"/>
      <c r="L460" s="181"/>
      <c r="M460" s="187"/>
      <c r="N460" s="188"/>
      <c r="O460" s="188"/>
      <c r="P460" s="188"/>
      <c r="Q460" s="188"/>
      <c r="R460" s="188"/>
      <c r="S460" s="188"/>
      <c r="T460" s="189"/>
      <c r="AT460" s="190" t="s">
        <v>197</v>
      </c>
      <c r="AU460" s="190" t="s">
        <v>130</v>
      </c>
      <c r="AV460" s="11" t="s">
        <v>130</v>
      </c>
      <c r="AW460" s="11" t="s">
        <v>40</v>
      </c>
      <c r="AX460" s="11" t="s">
        <v>76</v>
      </c>
      <c r="AY460" s="190" t="s">
        <v>121</v>
      </c>
    </row>
    <row r="461" spans="2:65" s="11" customFormat="1" x14ac:dyDescent="0.3">
      <c r="B461" s="181"/>
      <c r="D461" s="191" t="s">
        <v>197</v>
      </c>
      <c r="E461" s="190" t="s">
        <v>3</v>
      </c>
      <c r="F461" s="192" t="s">
        <v>251</v>
      </c>
      <c r="H461" s="193">
        <v>2.12</v>
      </c>
      <c r="I461" s="186"/>
      <c r="L461" s="181"/>
      <c r="M461" s="187"/>
      <c r="N461" s="188"/>
      <c r="O461" s="188"/>
      <c r="P461" s="188"/>
      <c r="Q461" s="188"/>
      <c r="R461" s="188"/>
      <c r="S461" s="188"/>
      <c r="T461" s="189"/>
      <c r="AT461" s="190" t="s">
        <v>197</v>
      </c>
      <c r="AU461" s="190" t="s">
        <v>130</v>
      </c>
      <c r="AV461" s="11" t="s">
        <v>130</v>
      </c>
      <c r="AW461" s="11" t="s">
        <v>40</v>
      </c>
      <c r="AX461" s="11" t="s">
        <v>76</v>
      </c>
      <c r="AY461" s="190" t="s">
        <v>121</v>
      </c>
    </row>
    <row r="462" spans="2:65" s="11" customFormat="1" x14ac:dyDescent="0.3">
      <c r="B462" s="181"/>
      <c r="D462" s="191" t="s">
        <v>197</v>
      </c>
      <c r="E462" s="190" t="s">
        <v>3</v>
      </c>
      <c r="F462" s="192" t="s">
        <v>252</v>
      </c>
      <c r="H462" s="193">
        <v>6</v>
      </c>
      <c r="I462" s="186"/>
      <c r="L462" s="181"/>
      <c r="M462" s="187"/>
      <c r="N462" s="188"/>
      <c r="O462" s="188"/>
      <c r="P462" s="188"/>
      <c r="Q462" s="188"/>
      <c r="R462" s="188"/>
      <c r="S462" s="188"/>
      <c r="T462" s="189"/>
      <c r="AT462" s="190" t="s">
        <v>197</v>
      </c>
      <c r="AU462" s="190" t="s">
        <v>130</v>
      </c>
      <c r="AV462" s="11" t="s">
        <v>130</v>
      </c>
      <c r="AW462" s="11" t="s">
        <v>40</v>
      </c>
      <c r="AX462" s="11" t="s">
        <v>76</v>
      </c>
      <c r="AY462" s="190" t="s">
        <v>121</v>
      </c>
    </row>
    <row r="463" spans="2:65" s="13" customFormat="1" x14ac:dyDescent="0.3">
      <c r="B463" s="205"/>
      <c r="D463" s="191" t="s">
        <v>197</v>
      </c>
      <c r="E463" s="206" t="s">
        <v>3</v>
      </c>
      <c r="F463" s="207" t="s">
        <v>233</v>
      </c>
      <c r="H463" s="208">
        <v>167.52</v>
      </c>
      <c r="I463" s="209"/>
      <c r="L463" s="205"/>
      <c r="M463" s="210"/>
      <c r="N463" s="211"/>
      <c r="O463" s="211"/>
      <c r="P463" s="211"/>
      <c r="Q463" s="211"/>
      <c r="R463" s="211"/>
      <c r="S463" s="211"/>
      <c r="T463" s="212"/>
      <c r="AT463" s="206" t="s">
        <v>197</v>
      </c>
      <c r="AU463" s="206" t="s">
        <v>130</v>
      </c>
      <c r="AV463" s="13" t="s">
        <v>137</v>
      </c>
      <c r="AW463" s="13" t="s">
        <v>40</v>
      </c>
      <c r="AX463" s="13" t="s">
        <v>76</v>
      </c>
      <c r="AY463" s="206" t="s">
        <v>121</v>
      </c>
    </row>
    <row r="464" spans="2:65" s="11" customFormat="1" x14ac:dyDescent="0.3">
      <c r="B464" s="181"/>
      <c r="D464" s="191" t="s">
        <v>197</v>
      </c>
      <c r="E464" s="190" t="s">
        <v>3</v>
      </c>
      <c r="F464" s="192" t="s">
        <v>244</v>
      </c>
      <c r="H464" s="193">
        <v>61.8</v>
      </c>
      <c r="I464" s="186"/>
      <c r="L464" s="181"/>
      <c r="M464" s="187"/>
      <c r="N464" s="188"/>
      <c r="O464" s="188"/>
      <c r="P464" s="188"/>
      <c r="Q464" s="188"/>
      <c r="R464" s="188"/>
      <c r="S464" s="188"/>
      <c r="T464" s="189"/>
      <c r="AT464" s="190" t="s">
        <v>197</v>
      </c>
      <c r="AU464" s="190" t="s">
        <v>130</v>
      </c>
      <c r="AV464" s="11" t="s">
        <v>130</v>
      </c>
      <c r="AW464" s="11" t="s">
        <v>40</v>
      </c>
      <c r="AX464" s="11" t="s">
        <v>76</v>
      </c>
      <c r="AY464" s="190" t="s">
        <v>121</v>
      </c>
    </row>
    <row r="465" spans="2:65" s="11" customFormat="1" x14ac:dyDescent="0.3">
      <c r="B465" s="181"/>
      <c r="D465" s="191" t="s">
        <v>197</v>
      </c>
      <c r="E465" s="190" t="s">
        <v>3</v>
      </c>
      <c r="F465" s="192" t="s">
        <v>245</v>
      </c>
      <c r="H465" s="193">
        <v>4.78</v>
      </c>
      <c r="I465" s="186"/>
      <c r="L465" s="181"/>
      <c r="M465" s="187"/>
      <c r="N465" s="188"/>
      <c r="O465" s="188"/>
      <c r="P465" s="188"/>
      <c r="Q465" s="188"/>
      <c r="R465" s="188"/>
      <c r="S465" s="188"/>
      <c r="T465" s="189"/>
      <c r="AT465" s="190" t="s">
        <v>197</v>
      </c>
      <c r="AU465" s="190" t="s">
        <v>130</v>
      </c>
      <c r="AV465" s="11" t="s">
        <v>130</v>
      </c>
      <c r="AW465" s="11" t="s">
        <v>40</v>
      </c>
      <c r="AX465" s="11" t="s">
        <v>76</v>
      </c>
      <c r="AY465" s="190" t="s">
        <v>121</v>
      </c>
    </row>
    <row r="466" spans="2:65" s="11" customFormat="1" x14ac:dyDescent="0.3">
      <c r="B466" s="181"/>
      <c r="D466" s="191" t="s">
        <v>197</v>
      </c>
      <c r="E466" s="190" t="s">
        <v>3</v>
      </c>
      <c r="F466" s="192" t="s">
        <v>246</v>
      </c>
      <c r="H466" s="193">
        <v>12.1</v>
      </c>
      <c r="I466" s="186"/>
      <c r="L466" s="181"/>
      <c r="M466" s="187"/>
      <c r="N466" s="188"/>
      <c r="O466" s="188"/>
      <c r="P466" s="188"/>
      <c r="Q466" s="188"/>
      <c r="R466" s="188"/>
      <c r="S466" s="188"/>
      <c r="T466" s="189"/>
      <c r="AT466" s="190" t="s">
        <v>197</v>
      </c>
      <c r="AU466" s="190" t="s">
        <v>130</v>
      </c>
      <c r="AV466" s="11" t="s">
        <v>130</v>
      </c>
      <c r="AW466" s="11" t="s">
        <v>40</v>
      </c>
      <c r="AX466" s="11" t="s">
        <v>76</v>
      </c>
      <c r="AY466" s="190" t="s">
        <v>121</v>
      </c>
    </row>
    <row r="467" spans="2:65" s="11" customFormat="1" x14ac:dyDescent="0.3">
      <c r="B467" s="181"/>
      <c r="D467" s="191" t="s">
        <v>197</v>
      </c>
      <c r="E467" s="190" t="s">
        <v>3</v>
      </c>
      <c r="F467" s="192" t="s">
        <v>247</v>
      </c>
      <c r="H467" s="193">
        <v>42.1</v>
      </c>
      <c r="I467" s="186"/>
      <c r="L467" s="181"/>
      <c r="M467" s="187"/>
      <c r="N467" s="188"/>
      <c r="O467" s="188"/>
      <c r="P467" s="188"/>
      <c r="Q467" s="188"/>
      <c r="R467" s="188"/>
      <c r="S467" s="188"/>
      <c r="T467" s="189"/>
      <c r="AT467" s="190" t="s">
        <v>197</v>
      </c>
      <c r="AU467" s="190" t="s">
        <v>130</v>
      </c>
      <c r="AV467" s="11" t="s">
        <v>130</v>
      </c>
      <c r="AW467" s="11" t="s">
        <v>40</v>
      </c>
      <c r="AX467" s="11" t="s">
        <v>76</v>
      </c>
      <c r="AY467" s="190" t="s">
        <v>121</v>
      </c>
    </row>
    <row r="468" spans="2:65" s="11" customFormat="1" x14ac:dyDescent="0.3">
      <c r="B468" s="181"/>
      <c r="D468" s="191" t="s">
        <v>197</v>
      </c>
      <c r="E468" s="190" t="s">
        <v>3</v>
      </c>
      <c r="F468" s="192" t="s">
        <v>248</v>
      </c>
      <c r="H468" s="193">
        <v>12.86</v>
      </c>
      <c r="I468" s="186"/>
      <c r="L468" s="181"/>
      <c r="M468" s="187"/>
      <c r="N468" s="188"/>
      <c r="O468" s="188"/>
      <c r="P468" s="188"/>
      <c r="Q468" s="188"/>
      <c r="R468" s="188"/>
      <c r="S468" s="188"/>
      <c r="T468" s="189"/>
      <c r="AT468" s="190" t="s">
        <v>197</v>
      </c>
      <c r="AU468" s="190" t="s">
        <v>130</v>
      </c>
      <c r="AV468" s="11" t="s">
        <v>130</v>
      </c>
      <c r="AW468" s="11" t="s">
        <v>40</v>
      </c>
      <c r="AX468" s="11" t="s">
        <v>76</v>
      </c>
      <c r="AY468" s="190" t="s">
        <v>121</v>
      </c>
    </row>
    <row r="469" spans="2:65" s="11" customFormat="1" x14ac:dyDescent="0.3">
      <c r="B469" s="181"/>
      <c r="D469" s="191" t="s">
        <v>197</v>
      </c>
      <c r="E469" s="190" t="s">
        <v>3</v>
      </c>
      <c r="F469" s="192" t="s">
        <v>249</v>
      </c>
      <c r="H469" s="193">
        <v>11.36</v>
      </c>
      <c r="I469" s="186"/>
      <c r="L469" s="181"/>
      <c r="M469" s="187"/>
      <c r="N469" s="188"/>
      <c r="O469" s="188"/>
      <c r="P469" s="188"/>
      <c r="Q469" s="188"/>
      <c r="R469" s="188"/>
      <c r="S469" s="188"/>
      <c r="T469" s="189"/>
      <c r="AT469" s="190" t="s">
        <v>197</v>
      </c>
      <c r="AU469" s="190" t="s">
        <v>130</v>
      </c>
      <c r="AV469" s="11" t="s">
        <v>130</v>
      </c>
      <c r="AW469" s="11" t="s">
        <v>40</v>
      </c>
      <c r="AX469" s="11" t="s">
        <v>76</v>
      </c>
      <c r="AY469" s="190" t="s">
        <v>121</v>
      </c>
    </row>
    <row r="470" spans="2:65" s="11" customFormat="1" x14ac:dyDescent="0.3">
      <c r="B470" s="181"/>
      <c r="D470" s="191" t="s">
        <v>197</v>
      </c>
      <c r="E470" s="190" t="s">
        <v>3</v>
      </c>
      <c r="F470" s="192" t="s">
        <v>250</v>
      </c>
      <c r="H470" s="193">
        <v>14.4</v>
      </c>
      <c r="I470" s="186"/>
      <c r="L470" s="181"/>
      <c r="M470" s="187"/>
      <c r="N470" s="188"/>
      <c r="O470" s="188"/>
      <c r="P470" s="188"/>
      <c r="Q470" s="188"/>
      <c r="R470" s="188"/>
      <c r="S470" s="188"/>
      <c r="T470" s="189"/>
      <c r="AT470" s="190" t="s">
        <v>197</v>
      </c>
      <c r="AU470" s="190" t="s">
        <v>130</v>
      </c>
      <c r="AV470" s="11" t="s">
        <v>130</v>
      </c>
      <c r="AW470" s="11" t="s">
        <v>40</v>
      </c>
      <c r="AX470" s="11" t="s">
        <v>76</v>
      </c>
      <c r="AY470" s="190" t="s">
        <v>121</v>
      </c>
    </row>
    <row r="471" spans="2:65" s="11" customFormat="1" x14ac:dyDescent="0.3">
      <c r="B471" s="181"/>
      <c r="D471" s="191" t="s">
        <v>197</v>
      </c>
      <c r="E471" s="190" t="s">
        <v>3</v>
      </c>
      <c r="F471" s="192" t="s">
        <v>251</v>
      </c>
      <c r="H471" s="193">
        <v>2.12</v>
      </c>
      <c r="I471" s="186"/>
      <c r="L471" s="181"/>
      <c r="M471" s="187"/>
      <c r="N471" s="188"/>
      <c r="O471" s="188"/>
      <c r="P471" s="188"/>
      <c r="Q471" s="188"/>
      <c r="R471" s="188"/>
      <c r="S471" s="188"/>
      <c r="T471" s="189"/>
      <c r="AT471" s="190" t="s">
        <v>197</v>
      </c>
      <c r="AU471" s="190" t="s">
        <v>130</v>
      </c>
      <c r="AV471" s="11" t="s">
        <v>130</v>
      </c>
      <c r="AW471" s="11" t="s">
        <v>40</v>
      </c>
      <c r="AX471" s="11" t="s">
        <v>76</v>
      </c>
      <c r="AY471" s="190" t="s">
        <v>121</v>
      </c>
    </row>
    <row r="472" spans="2:65" s="11" customFormat="1" x14ac:dyDescent="0.3">
      <c r="B472" s="181"/>
      <c r="D472" s="191" t="s">
        <v>197</v>
      </c>
      <c r="E472" s="190" t="s">
        <v>3</v>
      </c>
      <c r="F472" s="192" t="s">
        <v>252</v>
      </c>
      <c r="H472" s="193">
        <v>6</v>
      </c>
      <c r="I472" s="186"/>
      <c r="L472" s="181"/>
      <c r="M472" s="187"/>
      <c r="N472" s="188"/>
      <c r="O472" s="188"/>
      <c r="P472" s="188"/>
      <c r="Q472" s="188"/>
      <c r="R472" s="188"/>
      <c r="S472" s="188"/>
      <c r="T472" s="189"/>
      <c r="AT472" s="190" t="s">
        <v>197</v>
      </c>
      <c r="AU472" s="190" t="s">
        <v>130</v>
      </c>
      <c r="AV472" s="11" t="s">
        <v>130</v>
      </c>
      <c r="AW472" s="11" t="s">
        <v>40</v>
      </c>
      <c r="AX472" s="11" t="s">
        <v>76</v>
      </c>
      <c r="AY472" s="190" t="s">
        <v>121</v>
      </c>
    </row>
    <row r="473" spans="2:65" s="13" customFormat="1" x14ac:dyDescent="0.3">
      <c r="B473" s="205"/>
      <c r="D473" s="191" t="s">
        <v>197</v>
      </c>
      <c r="E473" s="206" t="s">
        <v>3</v>
      </c>
      <c r="F473" s="207" t="s">
        <v>234</v>
      </c>
      <c r="H473" s="208">
        <v>167.52</v>
      </c>
      <c r="I473" s="209"/>
      <c r="L473" s="205"/>
      <c r="M473" s="210"/>
      <c r="N473" s="211"/>
      <c r="O473" s="211"/>
      <c r="P473" s="211"/>
      <c r="Q473" s="211"/>
      <c r="R473" s="211"/>
      <c r="S473" s="211"/>
      <c r="T473" s="212"/>
      <c r="AT473" s="206" t="s">
        <v>197</v>
      </c>
      <c r="AU473" s="206" t="s">
        <v>130</v>
      </c>
      <c r="AV473" s="13" t="s">
        <v>137</v>
      </c>
      <c r="AW473" s="13" t="s">
        <v>40</v>
      </c>
      <c r="AX473" s="13" t="s">
        <v>76</v>
      </c>
      <c r="AY473" s="206" t="s">
        <v>121</v>
      </c>
    </row>
    <row r="474" spans="2:65" s="12" customFormat="1" x14ac:dyDescent="0.3">
      <c r="B474" s="194"/>
      <c r="D474" s="182" t="s">
        <v>197</v>
      </c>
      <c r="E474" s="195" t="s">
        <v>3</v>
      </c>
      <c r="F474" s="196" t="s">
        <v>204</v>
      </c>
      <c r="H474" s="197">
        <v>335.04</v>
      </c>
      <c r="I474" s="198"/>
      <c r="L474" s="194"/>
      <c r="M474" s="199"/>
      <c r="N474" s="200"/>
      <c r="O474" s="200"/>
      <c r="P474" s="200"/>
      <c r="Q474" s="200"/>
      <c r="R474" s="200"/>
      <c r="S474" s="200"/>
      <c r="T474" s="201"/>
      <c r="AT474" s="202" t="s">
        <v>197</v>
      </c>
      <c r="AU474" s="202" t="s">
        <v>130</v>
      </c>
      <c r="AV474" s="12" t="s">
        <v>143</v>
      </c>
      <c r="AW474" s="12" t="s">
        <v>40</v>
      </c>
      <c r="AX474" s="12" t="s">
        <v>23</v>
      </c>
      <c r="AY474" s="202" t="s">
        <v>121</v>
      </c>
    </row>
    <row r="475" spans="2:65" s="1" customFormat="1" ht="22.5" customHeight="1" x14ac:dyDescent="0.3">
      <c r="B475" s="164"/>
      <c r="C475" s="165" t="s">
        <v>567</v>
      </c>
      <c r="D475" s="165" t="s">
        <v>124</v>
      </c>
      <c r="E475" s="166" t="s">
        <v>568</v>
      </c>
      <c r="F475" s="167" t="s">
        <v>569</v>
      </c>
      <c r="G475" s="168" t="s">
        <v>242</v>
      </c>
      <c r="H475" s="169">
        <v>9.1999999999999993</v>
      </c>
      <c r="I475" s="170">
        <v>0</v>
      </c>
      <c r="J475" s="171">
        <f>ROUND(I475*H475,2)</f>
        <v>0</v>
      </c>
      <c r="K475" s="167" t="s">
        <v>128</v>
      </c>
      <c r="L475" s="35"/>
      <c r="M475" s="172" t="s">
        <v>3</v>
      </c>
      <c r="N475" s="173" t="s">
        <v>48</v>
      </c>
      <c r="O475" s="36"/>
      <c r="P475" s="174">
        <f>O475*H475</f>
        <v>0</v>
      </c>
      <c r="Q475" s="174">
        <v>0</v>
      </c>
      <c r="R475" s="174">
        <f>Q475*H475</f>
        <v>0</v>
      </c>
      <c r="S475" s="174">
        <v>4.5999999999999999E-2</v>
      </c>
      <c r="T475" s="175">
        <f>S475*H475</f>
        <v>0.42319999999999997</v>
      </c>
      <c r="AR475" s="17" t="s">
        <v>143</v>
      </c>
      <c r="AT475" s="17" t="s">
        <v>124</v>
      </c>
      <c r="AU475" s="17" t="s">
        <v>130</v>
      </c>
      <c r="AY475" s="17" t="s">
        <v>121</v>
      </c>
      <c r="BE475" s="176">
        <f>IF(N475="základní",J475,0)</f>
        <v>0</v>
      </c>
      <c r="BF475" s="176">
        <f>IF(N475="snížená",J475,0)</f>
        <v>0</v>
      </c>
      <c r="BG475" s="176">
        <f>IF(N475="zákl. přenesená",J475,0)</f>
        <v>0</v>
      </c>
      <c r="BH475" s="176">
        <f>IF(N475="sníž. přenesená",J475,0)</f>
        <v>0</v>
      </c>
      <c r="BI475" s="176">
        <f>IF(N475="nulová",J475,0)</f>
        <v>0</v>
      </c>
      <c r="BJ475" s="17" t="s">
        <v>130</v>
      </c>
      <c r="BK475" s="176">
        <f>ROUND(I475*H475,2)</f>
        <v>0</v>
      </c>
      <c r="BL475" s="17" t="s">
        <v>143</v>
      </c>
      <c r="BM475" s="17" t="s">
        <v>570</v>
      </c>
    </row>
    <row r="476" spans="2:65" s="11" customFormat="1" x14ac:dyDescent="0.3">
      <c r="B476" s="181"/>
      <c r="D476" s="191" t="s">
        <v>197</v>
      </c>
      <c r="E476" s="190" t="s">
        <v>3</v>
      </c>
      <c r="F476" s="192" t="s">
        <v>571</v>
      </c>
      <c r="H476" s="193">
        <v>4.5999999999999996</v>
      </c>
      <c r="I476" s="186"/>
      <c r="L476" s="181"/>
      <c r="M476" s="187"/>
      <c r="N476" s="188"/>
      <c r="O476" s="188"/>
      <c r="P476" s="188"/>
      <c r="Q476" s="188"/>
      <c r="R476" s="188"/>
      <c r="S476" s="188"/>
      <c r="T476" s="189"/>
      <c r="AT476" s="190" t="s">
        <v>197</v>
      </c>
      <c r="AU476" s="190" t="s">
        <v>130</v>
      </c>
      <c r="AV476" s="11" t="s">
        <v>130</v>
      </c>
      <c r="AW476" s="11" t="s">
        <v>40</v>
      </c>
      <c r="AX476" s="11" t="s">
        <v>76</v>
      </c>
      <c r="AY476" s="190" t="s">
        <v>121</v>
      </c>
    </row>
    <row r="477" spans="2:65" s="11" customFormat="1" x14ac:dyDescent="0.3">
      <c r="B477" s="181"/>
      <c r="D477" s="191" t="s">
        <v>197</v>
      </c>
      <c r="E477" s="190" t="s">
        <v>3</v>
      </c>
      <c r="F477" s="192" t="s">
        <v>572</v>
      </c>
      <c r="H477" s="193">
        <v>4.5999999999999996</v>
      </c>
      <c r="I477" s="186"/>
      <c r="L477" s="181"/>
      <c r="M477" s="187"/>
      <c r="N477" s="188"/>
      <c r="O477" s="188"/>
      <c r="P477" s="188"/>
      <c r="Q477" s="188"/>
      <c r="R477" s="188"/>
      <c r="S477" s="188"/>
      <c r="T477" s="189"/>
      <c r="AT477" s="190" t="s">
        <v>197</v>
      </c>
      <c r="AU477" s="190" t="s">
        <v>130</v>
      </c>
      <c r="AV477" s="11" t="s">
        <v>130</v>
      </c>
      <c r="AW477" s="11" t="s">
        <v>40</v>
      </c>
      <c r="AX477" s="11" t="s">
        <v>76</v>
      </c>
      <c r="AY477" s="190" t="s">
        <v>121</v>
      </c>
    </row>
    <row r="478" spans="2:65" s="12" customFormat="1" x14ac:dyDescent="0.3">
      <c r="B478" s="194"/>
      <c r="D478" s="182" t="s">
        <v>197</v>
      </c>
      <c r="E478" s="195" t="s">
        <v>3</v>
      </c>
      <c r="F478" s="196" t="s">
        <v>204</v>
      </c>
      <c r="H478" s="197">
        <v>9.1999999999999993</v>
      </c>
      <c r="I478" s="198"/>
      <c r="L478" s="194"/>
      <c r="M478" s="199"/>
      <c r="N478" s="200"/>
      <c r="O478" s="200"/>
      <c r="P478" s="200"/>
      <c r="Q478" s="200"/>
      <c r="R478" s="200"/>
      <c r="S478" s="200"/>
      <c r="T478" s="201"/>
      <c r="AT478" s="202" t="s">
        <v>197</v>
      </c>
      <c r="AU478" s="202" t="s">
        <v>130</v>
      </c>
      <c r="AV478" s="12" t="s">
        <v>143</v>
      </c>
      <c r="AW478" s="12" t="s">
        <v>40</v>
      </c>
      <c r="AX478" s="12" t="s">
        <v>23</v>
      </c>
      <c r="AY478" s="202" t="s">
        <v>121</v>
      </c>
    </row>
    <row r="479" spans="2:65" s="1" customFormat="1" ht="22.5" customHeight="1" x14ac:dyDescent="0.3">
      <c r="B479" s="164"/>
      <c r="C479" s="165" t="s">
        <v>573</v>
      </c>
      <c r="D479" s="165" t="s">
        <v>124</v>
      </c>
      <c r="E479" s="166" t="s">
        <v>574</v>
      </c>
      <c r="F479" s="167" t="s">
        <v>575</v>
      </c>
      <c r="G479" s="168" t="s">
        <v>242</v>
      </c>
      <c r="H479" s="169">
        <v>22.8</v>
      </c>
      <c r="I479" s="170">
        <v>0</v>
      </c>
      <c r="J479" s="171">
        <f>ROUND(I479*H479,2)</f>
        <v>0</v>
      </c>
      <c r="K479" s="167" t="s">
        <v>128</v>
      </c>
      <c r="L479" s="35"/>
      <c r="M479" s="172" t="s">
        <v>3</v>
      </c>
      <c r="N479" s="173" t="s">
        <v>48</v>
      </c>
      <c r="O479" s="36"/>
      <c r="P479" s="174">
        <f>O479*H479</f>
        <v>0</v>
      </c>
      <c r="Q479" s="174">
        <v>9.6000000000000002E-4</v>
      </c>
      <c r="R479" s="174">
        <f>Q479*H479</f>
        <v>2.1888000000000001E-2</v>
      </c>
      <c r="S479" s="174">
        <v>3.1E-2</v>
      </c>
      <c r="T479" s="175">
        <f>S479*H479</f>
        <v>0.70679999999999998</v>
      </c>
      <c r="AR479" s="17" t="s">
        <v>143</v>
      </c>
      <c r="AT479" s="17" t="s">
        <v>124</v>
      </c>
      <c r="AU479" s="17" t="s">
        <v>130</v>
      </c>
      <c r="AY479" s="17" t="s">
        <v>121</v>
      </c>
      <c r="BE479" s="176">
        <f>IF(N479="základní",J479,0)</f>
        <v>0</v>
      </c>
      <c r="BF479" s="176">
        <f>IF(N479="snížená",J479,0)</f>
        <v>0</v>
      </c>
      <c r="BG479" s="176">
        <f>IF(N479="zákl. přenesená",J479,0)</f>
        <v>0</v>
      </c>
      <c r="BH479" s="176">
        <f>IF(N479="sníž. přenesená",J479,0)</f>
        <v>0</v>
      </c>
      <c r="BI479" s="176">
        <f>IF(N479="nulová",J479,0)</f>
        <v>0</v>
      </c>
      <c r="BJ479" s="17" t="s">
        <v>130</v>
      </c>
      <c r="BK479" s="176">
        <f>ROUND(I479*H479,2)</f>
        <v>0</v>
      </c>
      <c r="BL479" s="17" t="s">
        <v>143</v>
      </c>
      <c r="BM479" s="17" t="s">
        <v>576</v>
      </c>
    </row>
    <row r="480" spans="2:65" s="11" customFormat="1" x14ac:dyDescent="0.3">
      <c r="B480" s="181"/>
      <c r="D480" s="182" t="s">
        <v>197</v>
      </c>
      <c r="E480" s="183" t="s">
        <v>3</v>
      </c>
      <c r="F480" s="184" t="s">
        <v>577</v>
      </c>
      <c r="H480" s="185">
        <v>22.8</v>
      </c>
      <c r="I480" s="186"/>
      <c r="L480" s="181"/>
      <c r="M480" s="187"/>
      <c r="N480" s="188"/>
      <c r="O480" s="188"/>
      <c r="P480" s="188"/>
      <c r="Q480" s="188"/>
      <c r="R480" s="188"/>
      <c r="S480" s="188"/>
      <c r="T480" s="189"/>
      <c r="AT480" s="190" t="s">
        <v>197</v>
      </c>
      <c r="AU480" s="190" t="s">
        <v>130</v>
      </c>
      <c r="AV480" s="11" t="s">
        <v>130</v>
      </c>
      <c r="AW480" s="11" t="s">
        <v>40</v>
      </c>
      <c r="AX480" s="11" t="s">
        <v>23</v>
      </c>
      <c r="AY480" s="190" t="s">
        <v>121</v>
      </c>
    </row>
    <row r="481" spans="2:65" s="1" customFormat="1" ht="22.5" customHeight="1" x14ac:dyDescent="0.3">
      <c r="B481" s="164"/>
      <c r="C481" s="165" t="s">
        <v>578</v>
      </c>
      <c r="D481" s="165" t="s">
        <v>124</v>
      </c>
      <c r="E481" s="166" t="s">
        <v>579</v>
      </c>
      <c r="F481" s="167" t="s">
        <v>580</v>
      </c>
      <c r="G481" s="168" t="s">
        <v>242</v>
      </c>
      <c r="H481" s="169">
        <v>11.4</v>
      </c>
      <c r="I481" s="170">
        <v>0</v>
      </c>
      <c r="J481" s="171">
        <f>ROUND(I481*H481,2)</f>
        <v>0</v>
      </c>
      <c r="K481" s="167" t="s">
        <v>128</v>
      </c>
      <c r="L481" s="35"/>
      <c r="M481" s="172" t="s">
        <v>3</v>
      </c>
      <c r="N481" s="173" t="s">
        <v>48</v>
      </c>
      <c r="O481" s="36"/>
      <c r="P481" s="174">
        <f>O481*H481</f>
        <v>0</v>
      </c>
      <c r="Q481" s="174">
        <v>1.2199999999999999E-3</v>
      </c>
      <c r="R481" s="174">
        <f>Q481*H481</f>
        <v>1.3908E-2</v>
      </c>
      <c r="S481" s="174">
        <v>7.0000000000000007E-2</v>
      </c>
      <c r="T481" s="175">
        <f>S481*H481</f>
        <v>0.79800000000000015</v>
      </c>
      <c r="AR481" s="17" t="s">
        <v>143</v>
      </c>
      <c r="AT481" s="17" t="s">
        <v>124</v>
      </c>
      <c r="AU481" s="17" t="s">
        <v>130</v>
      </c>
      <c r="AY481" s="17" t="s">
        <v>121</v>
      </c>
      <c r="BE481" s="176">
        <f>IF(N481="základní",J481,0)</f>
        <v>0</v>
      </c>
      <c r="BF481" s="176">
        <f>IF(N481="snížená",J481,0)</f>
        <v>0</v>
      </c>
      <c r="BG481" s="176">
        <f>IF(N481="zákl. přenesená",J481,0)</f>
        <v>0</v>
      </c>
      <c r="BH481" s="176">
        <f>IF(N481="sníž. přenesená",J481,0)</f>
        <v>0</v>
      </c>
      <c r="BI481" s="176">
        <f>IF(N481="nulová",J481,0)</f>
        <v>0</v>
      </c>
      <c r="BJ481" s="17" t="s">
        <v>130</v>
      </c>
      <c r="BK481" s="176">
        <f>ROUND(I481*H481,2)</f>
        <v>0</v>
      </c>
      <c r="BL481" s="17" t="s">
        <v>143</v>
      </c>
      <c r="BM481" s="17" t="s">
        <v>581</v>
      </c>
    </row>
    <row r="482" spans="2:65" s="11" customFormat="1" x14ac:dyDescent="0.3">
      <c r="B482" s="181"/>
      <c r="D482" s="182" t="s">
        <v>197</v>
      </c>
      <c r="E482" s="183" t="s">
        <v>3</v>
      </c>
      <c r="F482" s="184" t="s">
        <v>582</v>
      </c>
      <c r="H482" s="185">
        <v>11.4</v>
      </c>
      <c r="I482" s="186"/>
      <c r="L482" s="181"/>
      <c r="M482" s="187"/>
      <c r="N482" s="188"/>
      <c r="O482" s="188"/>
      <c r="P482" s="188"/>
      <c r="Q482" s="188"/>
      <c r="R482" s="188"/>
      <c r="S482" s="188"/>
      <c r="T482" s="189"/>
      <c r="AT482" s="190" t="s">
        <v>197</v>
      </c>
      <c r="AU482" s="190" t="s">
        <v>130</v>
      </c>
      <c r="AV482" s="11" t="s">
        <v>130</v>
      </c>
      <c r="AW482" s="11" t="s">
        <v>40</v>
      </c>
      <c r="AX482" s="11" t="s">
        <v>23</v>
      </c>
      <c r="AY482" s="190" t="s">
        <v>121</v>
      </c>
    </row>
    <row r="483" spans="2:65" s="1" customFormat="1" ht="22.5" customHeight="1" x14ac:dyDescent="0.3">
      <c r="B483" s="164"/>
      <c r="C483" s="165" t="s">
        <v>583</v>
      </c>
      <c r="D483" s="165" t="s">
        <v>124</v>
      </c>
      <c r="E483" s="166" t="s">
        <v>584</v>
      </c>
      <c r="F483" s="167" t="s">
        <v>585</v>
      </c>
      <c r="G483" s="168" t="s">
        <v>242</v>
      </c>
      <c r="H483" s="169">
        <v>26.4</v>
      </c>
      <c r="I483" s="170">
        <v>0</v>
      </c>
      <c r="J483" s="171">
        <f>ROUND(I483*H483,2)</f>
        <v>0</v>
      </c>
      <c r="K483" s="167" t="s">
        <v>128</v>
      </c>
      <c r="L483" s="35"/>
      <c r="M483" s="172" t="s">
        <v>3</v>
      </c>
      <c r="N483" s="173" t="s">
        <v>48</v>
      </c>
      <c r="O483" s="36"/>
      <c r="P483" s="174">
        <f>O483*H483</f>
        <v>0</v>
      </c>
      <c r="Q483" s="174">
        <v>3.0000000000000001E-5</v>
      </c>
      <c r="R483" s="174">
        <f>Q483*H483</f>
        <v>7.9199999999999995E-4</v>
      </c>
      <c r="S483" s="174">
        <v>0</v>
      </c>
      <c r="T483" s="175">
        <f>S483*H483</f>
        <v>0</v>
      </c>
      <c r="AR483" s="17" t="s">
        <v>143</v>
      </c>
      <c r="AT483" s="17" t="s">
        <v>124</v>
      </c>
      <c r="AU483" s="17" t="s">
        <v>130</v>
      </c>
      <c r="AY483" s="17" t="s">
        <v>121</v>
      </c>
      <c r="BE483" s="176">
        <f>IF(N483="základní",J483,0)</f>
        <v>0</v>
      </c>
      <c r="BF483" s="176">
        <f>IF(N483="snížená",J483,0)</f>
        <v>0</v>
      </c>
      <c r="BG483" s="176">
        <f>IF(N483="zákl. přenesená",J483,0)</f>
        <v>0</v>
      </c>
      <c r="BH483" s="176">
        <f>IF(N483="sníž. přenesená",J483,0)</f>
        <v>0</v>
      </c>
      <c r="BI483" s="176">
        <f>IF(N483="nulová",J483,0)</f>
        <v>0</v>
      </c>
      <c r="BJ483" s="17" t="s">
        <v>130</v>
      </c>
      <c r="BK483" s="176">
        <f>ROUND(I483*H483,2)</f>
        <v>0</v>
      </c>
      <c r="BL483" s="17" t="s">
        <v>143</v>
      </c>
      <c r="BM483" s="17" t="s">
        <v>586</v>
      </c>
    </row>
    <row r="484" spans="2:65" s="11" customFormat="1" x14ac:dyDescent="0.3">
      <c r="B484" s="181"/>
      <c r="D484" s="191" t="s">
        <v>197</v>
      </c>
      <c r="E484" s="190" t="s">
        <v>3</v>
      </c>
      <c r="F484" s="192" t="s">
        <v>587</v>
      </c>
      <c r="H484" s="193">
        <v>13.2</v>
      </c>
      <c r="I484" s="186"/>
      <c r="L484" s="181"/>
      <c r="M484" s="187"/>
      <c r="N484" s="188"/>
      <c r="O484" s="188"/>
      <c r="P484" s="188"/>
      <c r="Q484" s="188"/>
      <c r="R484" s="188"/>
      <c r="S484" s="188"/>
      <c r="T484" s="189"/>
      <c r="AT484" s="190" t="s">
        <v>197</v>
      </c>
      <c r="AU484" s="190" t="s">
        <v>130</v>
      </c>
      <c r="AV484" s="11" t="s">
        <v>130</v>
      </c>
      <c r="AW484" s="11" t="s">
        <v>40</v>
      </c>
      <c r="AX484" s="11" t="s">
        <v>76</v>
      </c>
      <c r="AY484" s="190" t="s">
        <v>121</v>
      </c>
    </row>
    <row r="485" spans="2:65" s="11" customFormat="1" x14ac:dyDescent="0.3">
      <c r="B485" s="181"/>
      <c r="D485" s="191" t="s">
        <v>197</v>
      </c>
      <c r="E485" s="190" t="s">
        <v>3</v>
      </c>
      <c r="F485" s="192" t="s">
        <v>588</v>
      </c>
      <c r="H485" s="193">
        <v>13.2</v>
      </c>
      <c r="I485" s="186"/>
      <c r="L485" s="181"/>
      <c r="M485" s="187"/>
      <c r="N485" s="188"/>
      <c r="O485" s="188"/>
      <c r="P485" s="188"/>
      <c r="Q485" s="188"/>
      <c r="R485" s="188"/>
      <c r="S485" s="188"/>
      <c r="T485" s="189"/>
      <c r="AT485" s="190" t="s">
        <v>197</v>
      </c>
      <c r="AU485" s="190" t="s">
        <v>130</v>
      </c>
      <c r="AV485" s="11" t="s">
        <v>130</v>
      </c>
      <c r="AW485" s="11" t="s">
        <v>40</v>
      </c>
      <c r="AX485" s="11" t="s">
        <v>76</v>
      </c>
      <c r="AY485" s="190" t="s">
        <v>121</v>
      </c>
    </row>
    <row r="486" spans="2:65" s="12" customFormat="1" x14ac:dyDescent="0.3">
      <c r="B486" s="194"/>
      <c r="D486" s="182" t="s">
        <v>197</v>
      </c>
      <c r="E486" s="195" t="s">
        <v>3</v>
      </c>
      <c r="F486" s="196" t="s">
        <v>204</v>
      </c>
      <c r="H486" s="197">
        <v>26.4</v>
      </c>
      <c r="I486" s="198"/>
      <c r="L486" s="194"/>
      <c r="M486" s="199"/>
      <c r="N486" s="200"/>
      <c r="O486" s="200"/>
      <c r="P486" s="200"/>
      <c r="Q486" s="200"/>
      <c r="R486" s="200"/>
      <c r="S486" s="200"/>
      <c r="T486" s="201"/>
      <c r="AT486" s="202" t="s">
        <v>197</v>
      </c>
      <c r="AU486" s="202" t="s">
        <v>130</v>
      </c>
      <c r="AV486" s="12" t="s">
        <v>143</v>
      </c>
      <c r="AW486" s="12" t="s">
        <v>40</v>
      </c>
      <c r="AX486" s="12" t="s">
        <v>23</v>
      </c>
      <c r="AY486" s="202" t="s">
        <v>121</v>
      </c>
    </row>
    <row r="487" spans="2:65" s="1" customFormat="1" ht="22.5" customHeight="1" x14ac:dyDescent="0.3">
      <c r="B487" s="164"/>
      <c r="C487" s="165" t="s">
        <v>589</v>
      </c>
      <c r="D487" s="165" t="s">
        <v>124</v>
      </c>
      <c r="E487" s="166" t="s">
        <v>590</v>
      </c>
      <c r="F487" s="167" t="s">
        <v>591</v>
      </c>
      <c r="G487" s="168" t="s">
        <v>242</v>
      </c>
      <c r="H487" s="169">
        <v>706.08</v>
      </c>
      <c r="I487" s="170">
        <v>0</v>
      </c>
      <c r="J487" s="171">
        <f>ROUND(I487*H487,2)</f>
        <v>0</v>
      </c>
      <c r="K487" s="167" t="s">
        <v>128</v>
      </c>
      <c r="L487" s="35"/>
      <c r="M487" s="172" t="s">
        <v>3</v>
      </c>
      <c r="N487" s="173" t="s">
        <v>48</v>
      </c>
      <c r="O487" s="36"/>
      <c r="P487" s="174">
        <f>O487*H487</f>
        <v>0</v>
      </c>
      <c r="Q487" s="174">
        <v>0</v>
      </c>
      <c r="R487" s="174">
        <f>Q487*H487</f>
        <v>0</v>
      </c>
      <c r="S487" s="174">
        <v>0</v>
      </c>
      <c r="T487" s="175">
        <f>S487*H487</f>
        <v>0</v>
      </c>
      <c r="AR487" s="17" t="s">
        <v>143</v>
      </c>
      <c r="AT487" s="17" t="s">
        <v>124</v>
      </c>
      <c r="AU487" s="17" t="s">
        <v>130</v>
      </c>
      <c r="AY487" s="17" t="s">
        <v>121</v>
      </c>
      <c r="BE487" s="176">
        <f>IF(N487="základní",J487,0)</f>
        <v>0</v>
      </c>
      <c r="BF487" s="176">
        <f>IF(N487="snížená",J487,0)</f>
        <v>0</v>
      </c>
      <c r="BG487" s="176">
        <f>IF(N487="zákl. přenesená",J487,0)</f>
        <v>0</v>
      </c>
      <c r="BH487" s="176">
        <f>IF(N487="sníž. přenesená",J487,0)</f>
        <v>0</v>
      </c>
      <c r="BI487" s="176">
        <f>IF(N487="nulová",J487,0)</f>
        <v>0</v>
      </c>
      <c r="BJ487" s="17" t="s">
        <v>130</v>
      </c>
      <c r="BK487" s="176">
        <f>ROUND(I487*H487,2)</f>
        <v>0</v>
      </c>
      <c r="BL487" s="17" t="s">
        <v>143</v>
      </c>
      <c r="BM487" s="17" t="s">
        <v>592</v>
      </c>
    </row>
    <row r="488" spans="2:65" s="11" customFormat="1" x14ac:dyDescent="0.3">
      <c r="B488" s="181"/>
      <c r="D488" s="191" t="s">
        <v>197</v>
      </c>
      <c r="E488" s="190" t="s">
        <v>3</v>
      </c>
      <c r="F488" s="192" t="s">
        <v>593</v>
      </c>
      <c r="H488" s="193">
        <v>18</v>
      </c>
      <c r="I488" s="186"/>
      <c r="L488" s="181"/>
      <c r="M488" s="187"/>
      <c r="N488" s="188"/>
      <c r="O488" s="188"/>
      <c r="P488" s="188"/>
      <c r="Q488" s="188"/>
      <c r="R488" s="188"/>
      <c r="S488" s="188"/>
      <c r="T488" s="189"/>
      <c r="AT488" s="190" t="s">
        <v>197</v>
      </c>
      <c r="AU488" s="190" t="s">
        <v>130</v>
      </c>
      <c r="AV488" s="11" t="s">
        <v>130</v>
      </c>
      <c r="AW488" s="11" t="s">
        <v>40</v>
      </c>
      <c r="AX488" s="11" t="s">
        <v>76</v>
      </c>
      <c r="AY488" s="190" t="s">
        <v>121</v>
      </c>
    </row>
    <row r="489" spans="2:65" s="11" customFormat="1" x14ac:dyDescent="0.3">
      <c r="B489" s="181"/>
      <c r="D489" s="191" t="s">
        <v>197</v>
      </c>
      <c r="E489" s="190" t="s">
        <v>3</v>
      </c>
      <c r="F489" s="192" t="s">
        <v>594</v>
      </c>
      <c r="H489" s="193">
        <v>335.04</v>
      </c>
      <c r="I489" s="186"/>
      <c r="L489" s="181"/>
      <c r="M489" s="187"/>
      <c r="N489" s="188"/>
      <c r="O489" s="188"/>
      <c r="P489" s="188"/>
      <c r="Q489" s="188"/>
      <c r="R489" s="188"/>
      <c r="S489" s="188"/>
      <c r="T489" s="189"/>
      <c r="AT489" s="190" t="s">
        <v>197</v>
      </c>
      <c r="AU489" s="190" t="s">
        <v>130</v>
      </c>
      <c r="AV489" s="11" t="s">
        <v>130</v>
      </c>
      <c r="AW489" s="11" t="s">
        <v>40</v>
      </c>
      <c r="AX489" s="11" t="s">
        <v>76</v>
      </c>
      <c r="AY489" s="190" t="s">
        <v>121</v>
      </c>
    </row>
    <row r="490" spans="2:65" s="13" customFormat="1" x14ac:dyDescent="0.3">
      <c r="B490" s="205"/>
      <c r="D490" s="191" t="s">
        <v>197</v>
      </c>
      <c r="E490" s="206" t="s">
        <v>3</v>
      </c>
      <c r="F490" s="207" t="s">
        <v>233</v>
      </c>
      <c r="H490" s="208">
        <v>353.04</v>
      </c>
      <c r="I490" s="209"/>
      <c r="L490" s="205"/>
      <c r="M490" s="210"/>
      <c r="N490" s="211"/>
      <c r="O490" s="211"/>
      <c r="P490" s="211"/>
      <c r="Q490" s="211"/>
      <c r="R490" s="211"/>
      <c r="S490" s="211"/>
      <c r="T490" s="212"/>
      <c r="AT490" s="206" t="s">
        <v>197</v>
      </c>
      <c r="AU490" s="206" t="s">
        <v>130</v>
      </c>
      <c r="AV490" s="13" t="s">
        <v>137</v>
      </c>
      <c r="AW490" s="13" t="s">
        <v>40</v>
      </c>
      <c r="AX490" s="13" t="s">
        <v>76</v>
      </c>
      <c r="AY490" s="206" t="s">
        <v>121</v>
      </c>
    </row>
    <row r="491" spans="2:65" s="11" customFormat="1" x14ac:dyDescent="0.3">
      <c r="B491" s="181"/>
      <c r="D491" s="191" t="s">
        <v>197</v>
      </c>
      <c r="E491" s="190" t="s">
        <v>3</v>
      </c>
      <c r="F491" s="192" t="s">
        <v>593</v>
      </c>
      <c r="H491" s="193">
        <v>18</v>
      </c>
      <c r="I491" s="186"/>
      <c r="L491" s="181"/>
      <c r="M491" s="187"/>
      <c r="N491" s="188"/>
      <c r="O491" s="188"/>
      <c r="P491" s="188"/>
      <c r="Q491" s="188"/>
      <c r="R491" s="188"/>
      <c r="S491" s="188"/>
      <c r="T491" s="189"/>
      <c r="AT491" s="190" t="s">
        <v>197</v>
      </c>
      <c r="AU491" s="190" t="s">
        <v>130</v>
      </c>
      <c r="AV491" s="11" t="s">
        <v>130</v>
      </c>
      <c r="AW491" s="11" t="s">
        <v>40</v>
      </c>
      <c r="AX491" s="11" t="s">
        <v>76</v>
      </c>
      <c r="AY491" s="190" t="s">
        <v>121</v>
      </c>
    </row>
    <row r="492" spans="2:65" s="11" customFormat="1" x14ac:dyDescent="0.3">
      <c r="B492" s="181"/>
      <c r="D492" s="191" t="s">
        <v>197</v>
      </c>
      <c r="E492" s="190" t="s">
        <v>3</v>
      </c>
      <c r="F492" s="192" t="s">
        <v>594</v>
      </c>
      <c r="H492" s="193">
        <v>335.04</v>
      </c>
      <c r="I492" s="186"/>
      <c r="L492" s="181"/>
      <c r="M492" s="187"/>
      <c r="N492" s="188"/>
      <c r="O492" s="188"/>
      <c r="P492" s="188"/>
      <c r="Q492" s="188"/>
      <c r="R492" s="188"/>
      <c r="S492" s="188"/>
      <c r="T492" s="189"/>
      <c r="AT492" s="190" t="s">
        <v>197</v>
      </c>
      <c r="AU492" s="190" t="s">
        <v>130</v>
      </c>
      <c r="AV492" s="11" t="s">
        <v>130</v>
      </c>
      <c r="AW492" s="11" t="s">
        <v>40</v>
      </c>
      <c r="AX492" s="11" t="s">
        <v>76</v>
      </c>
      <c r="AY492" s="190" t="s">
        <v>121</v>
      </c>
    </row>
    <row r="493" spans="2:65" s="13" customFormat="1" x14ac:dyDescent="0.3">
      <c r="B493" s="205"/>
      <c r="D493" s="191" t="s">
        <v>197</v>
      </c>
      <c r="E493" s="206" t="s">
        <v>3</v>
      </c>
      <c r="F493" s="207" t="s">
        <v>234</v>
      </c>
      <c r="H493" s="208">
        <v>353.04</v>
      </c>
      <c r="I493" s="209"/>
      <c r="L493" s="205"/>
      <c r="M493" s="210"/>
      <c r="N493" s="211"/>
      <c r="O493" s="211"/>
      <c r="P493" s="211"/>
      <c r="Q493" s="211"/>
      <c r="R493" s="211"/>
      <c r="S493" s="211"/>
      <c r="T493" s="212"/>
      <c r="AT493" s="206" t="s">
        <v>197</v>
      </c>
      <c r="AU493" s="206" t="s">
        <v>130</v>
      </c>
      <c r="AV493" s="13" t="s">
        <v>137</v>
      </c>
      <c r="AW493" s="13" t="s">
        <v>40</v>
      </c>
      <c r="AX493" s="13" t="s">
        <v>76</v>
      </c>
      <c r="AY493" s="206" t="s">
        <v>121</v>
      </c>
    </row>
    <row r="494" spans="2:65" s="12" customFormat="1" x14ac:dyDescent="0.3">
      <c r="B494" s="194"/>
      <c r="D494" s="182" t="s">
        <v>197</v>
      </c>
      <c r="E494" s="195" t="s">
        <v>3</v>
      </c>
      <c r="F494" s="196" t="s">
        <v>204</v>
      </c>
      <c r="H494" s="197">
        <v>706.08</v>
      </c>
      <c r="I494" s="198"/>
      <c r="L494" s="194"/>
      <c r="M494" s="199"/>
      <c r="N494" s="200"/>
      <c r="O494" s="200"/>
      <c r="P494" s="200"/>
      <c r="Q494" s="200"/>
      <c r="R494" s="200"/>
      <c r="S494" s="200"/>
      <c r="T494" s="201"/>
      <c r="AT494" s="202" t="s">
        <v>197</v>
      </c>
      <c r="AU494" s="202" t="s">
        <v>130</v>
      </c>
      <c r="AV494" s="12" t="s">
        <v>143</v>
      </c>
      <c r="AW494" s="12" t="s">
        <v>40</v>
      </c>
      <c r="AX494" s="12" t="s">
        <v>23</v>
      </c>
      <c r="AY494" s="202" t="s">
        <v>121</v>
      </c>
    </row>
    <row r="495" spans="2:65" s="1" customFormat="1" ht="22.5" customHeight="1" x14ac:dyDescent="0.3">
      <c r="B495" s="164"/>
      <c r="C495" s="165" t="s">
        <v>595</v>
      </c>
      <c r="D495" s="165" t="s">
        <v>124</v>
      </c>
      <c r="E495" s="166" t="s">
        <v>596</v>
      </c>
      <c r="F495" s="167" t="s">
        <v>597</v>
      </c>
      <c r="G495" s="168" t="s">
        <v>211</v>
      </c>
      <c r="H495" s="169">
        <v>614.1</v>
      </c>
      <c r="I495" s="170">
        <v>0</v>
      </c>
      <c r="J495" s="171">
        <f>ROUND(I495*H495,2)</f>
        <v>0</v>
      </c>
      <c r="K495" s="167" t="s">
        <v>128</v>
      </c>
      <c r="L495" s="35"/>
      <c r="M495" s="172" t="s">
        <v>3</v>
      </c>
      <c r="N495" s="173" t="s">
        <v>48</v>
      </c>
      <c r="O495" s="36"/>
      <c r="P495" s="174">
        <f>O495*H495</f>
        <v>0</v>
      </c>
      <c r="Q495" s="174">
        <v>0</v>
      </c>
      <c r="R495" s="174">
        <f>Q495*H495</f>
        <v>0</v>
      </c>
      <c r="S495" s="174">
        <v>0.05</v>
      </c>
      <c r="T495" s="175">
        <f>S495*H495</f>
        <v>30.705000000000002</v>
      </c>
      <c r="AR495" s="17" t="s">
        <v>143</v>
      </c>
      <c r="AT495" s="17" t="s">
        <v>124</v>
      </c>
      <c r="AU495" s="17" t="s">
        <v>130</v>
      </c>
      <c r="AY495" s="17" t="s">
        <v>121</v>
      </c>
      <c r="BE495" s="176">
        <f>IF(N495="základní",J495,0)</f>
        <v>0</v>
      </c>
      <c r="BF495" s="176">
        <f>IF(N495="snížená",J495,0)</f>
        <v>0</v>
      </c>
      <c r="BG495" s="176">
        <f>IF(N495="zákl. přenesená",J495,0)</f>
        <v>0</v>
      </c>
      <c r="BH495" s="176">
        <f>IF(N495="sníž. přenesená",J495,0)</f>
        <v>0</v>
      </c>
      <c r="BI495" s="176">
        <f>IF(N495="nulová",J495,0)</f>
        <v>0</v>
      </c>
      <c r="BJ495" s="17" t="s">
        <v>130</v>
      </c>
      <c r="BK495" s="176">
        <f>ROUND(I495*H495,2)</f>
        <v>0</v>
      </c>
      <c r="BL495" s="17" t="s">
        <v>143</v>
      </c>
      <c r="BM495" s="17" t="s">
        <v>598</v>
      </c>
    </row>
    <row r="496" spans="2:65" s="11" customFormat="1" x14ac:dyDescent="0.3">
      <c r="B496" s="181"/>
      <c r="D496" s="191" t="s">
        <v>197</v>
      </c>
      <c r="E496" s="190" t="s">
        <v>3</v>
      </c>
      <c r="F496" s="192" t="s">
        <v>599</v>
      </c>
      <c r="H496" s="193">
        <v>431</v>
      </c>
      <c r="I496" s="186"/>
      <c r="L496" s="181"/>
      <c r="M496" s="187"/>
      <c r="N496" s="188"/>
      <c r="O496" s="188"/>
      <c r="P496" s="188"/>
      <c r="Q496" s="188"/>
      <c r="R496" s="188"/>
      <c r="S496" s="188"/>
      <c r="T496" s="189"/>
      <c r="AT496" s="190" t="s">
        <v>197</v>
      </c>
      <c r="AU496" s="190" t="s">
        <v>130</v>
      </c>
      <c r="AV496" s="11" t="s">
        <v>130</v>
      </c>
      <c r="AW496" s="11" t="s">
        <v>40</v>
      </c>
      <c r="AX496" s="11" t="s">
        <v>76</v>
      </c>
      <c r="AY496" s="190" t="s">
        <v>121</v>
      </c>
    </row>
    <row r="497" spans="2:65" s="11" customFormat="1" x14ac:dyDescent="0.3">
      <c r="B497" s="181"/>
      <c r="D497" s="191" t="s">
        <v>197</v>
      </c>
      <c r="E497" s="190" t="s">
        <v>3</v>
      </c>
      <c r="F497" s="192" t="s">
        <v>600</v>
      </c>
      <c r="H497" s="193">
        <v>56.55</v>
      </c>
      <c r="I497" s="186"/>
      <c r="L497" s="181"/>
      <c r="M497" s="187"/>
      <c r="N497" s="188"/>
      <c r="O497" s="188"/>
      <c r="P497" s="188"/>
      <c r="Q497" s="188"/>
      <c r="R497" s="188"/>
      <c r="S497" s="188"/>
      <c r="T497" s="189"/>
      <c r="AT497" s="190" t="s">
        <v>197</v>
      </c>
      <c r="AU497" s="190" t="s">
        <v>130</v>
      </c>
      <c r="AV497" s="11" t="s">
        <v>130</v>
      </c>
      <c r="AW497" s="11" t="s">
        <v>40</v>
      </c>
      <c r="AX497" s="11" t="s">
        <v>76</v>
      </c>
      <c r="AY497" s="190" t="s">
        <v>121</v>
      </c>
    </row>
    <row r="498" spans="2:65" s="11" customFormat="1" x14ac:dyDescent="0.3">
      <c r="B498" s="181"/>
      <c r="D498" s="191" t="s">
        <v>197</v>
      </c>
      <c r="E498" s="190" t="s">
        <v>3</v>
      </c>
      <c r="F498" s="192" t="s">
        <v>601</v>
      </c>
      <c r="H498" s="193">
        <v>-180.5</v>
      </c>
      <c r="I498" s="186"/>
      <c r="L498" s="181"/>
      <c r="M498" s="187"/>
      <c r="N498" s="188"/>
      <c r="O498" s="188"/>
      <c r="P498" s="188"/>
      <c r="Q498" s="188"/>
      <c r="R498" s="188"/>
      <c r="S498" s="188"/>
      <c r="T498" s="189"/>
      <c r="AT498" s="190" t="s">
        <v>197</v>
      </c>
      <c r="AU498" s="190" t="s">
        <v>130</v>
      </c>
      <c r="AV498" s="11" t="s">
        <v>130</v>
      </c>
      <c r="AW498" s="11" t="s">
        <v>40</v>
      </c>
      <c r="AX498" s="11" t="s">
        <v>76</v>
      </c>
      <c r="AY498" s="190" t="s">
        <v>121</v>
      </c>
    </row>
    <row r="499" spans="2:65" s="13" customFormat="1" x14ac:dyDescent="0.3">
      <c r="B499" s="205"/>
      <c r="D499" s="191" t="s">
        <v>197</v>
      </c>
      <c r="E499" s="206" t="s">
        <v>3</v>
      </c>
      <c r="F499" s="207" t="s">
        <v>233</v>
      </c>
      <c r="H499" s="208">
        <v>307.05</v>
      </c>
      <c r="I499" s="209"/>
      <c r="L499" s="205"/>
      <c r="M499" s="210"/>
      <c r="N499" s="211"/>
      <c r="O499" s="211"/>
      <c r="P499" s="211"/>
      <c r="Q499" s="211"/>
      <c r="R499" s="211"/>
      <c r="S499" s="211"/>
      <c r="T499" s="212"/>
      <c r="AT499" s="206" t="s">
        <v>197</v>
      </c>
      <c r="AU499" s="206" t="s">
        <v>130</v>
      </c>
      <c r="AV499" s="13" t="s">
        <v>137</v>
      </c>
      <c r="AW499" s="13" t="s">
        <v>40</v>
      </c>
      <c r="AX499" s="13" t="s">
        <v>76</v>
      </c>
      <c r="AY499" s="206" t="s">
        <v>121</v>
      </c>
    </row>
    <row r="500" spans="2:65" s="11" customFormat="1" x14ac:dyDescent="0.3">
      <c r="B500" s="181"/>
      <c r="D500" s="191" t="s">
        <v>197</v>
      </c>
      <c r="E500" s="190" t="s">
        <v>3</v>
      </c>
      <c r="F500" s="192" t="s">
        <v>599</v>
      </c>
      <c r="H500" s="193">
        <v>431</v>
      </c>
      <c r="I500" s="186"/>
      <c r="L500" s="181"/>
      <c r="M500" s="187"/>
      <c r="N500" s="188"/>
      <c r="O500" s="188"/>
      <c r="P500" s="188"/>
      <c r="Q500" s="188"/>
      <c r="R500" s="188"/>
      <c r="S500" s="188"/>
      <c r="T500" s="189"/>
      <c r="AT500" s="190" t="s">
        <v>197</v>
      </c>
      <c r="AU500" s="190" t="s">
        <v>130</v>
      </c>
      <c r="AV500" s="11" t="s">
        <v>130</v>
      </c>
      <c r="AW500" s="11" t="s">
        <v>40</v>
      </c>
      <c r="AX500" s="11" t="s">
        <v>76</v>
      </c>
      <c r="AY500" s="190" t="s">
        <v>121</v>
      </c>
    </row>
    <row r="501" spans="2:65" s="11" customFormat="1" x14ac:dyDescent="0.3">
      <c r="B501" s="181"/>
      <c r="D501" s="191" t="s">
        <v>197</v>
      </c>
      <c r="E501" s="190" t="s">
        <v>3</v>
      </c>
      <c r="F501" s="192" t="s">
        <v>600</v>
      </c>
      <c r="H501" s="193">
        <v>56.55</v>
      </c>
      <c r="I501" s="186"/>
      <c r="L501" s="181"/>
      <c r="M501" s="187"/>
      <c r="N501" s="188"/>
      <c r="O501" s="188"/>
      <c r="P501" s="188"/>
      <c r="Q501" s="188"/>
      <c r="R501" s="188"/>
      <c r="S501" s="188"/>
      <c r="T501" s="189"/>
      <c r="AT501" s="190" t="s">
        <v>197</v>
      </c>
      <c r="AU501" s="190" t="s">
        <v>130</v>
      </c>
      <c r="AV501" s="11" t="s">
        <v>130</v>
      </c>
      <c r="AW501" s="11" t="s">
        <v>40</v>
      </c>
      <c r="AX501" s="11" t="s">
        <v>76</v>
      </c>
      <c r="AY501" s="190" t="s">
        <v>121</v>
      </c>
    </row>
    <row r="502" spans="2:65" s="11" customFormat="1" x14ac:dyDescent="0.3">
      <c r="B502" s="181"/>
      <c r="D502" s="191" t="s">
        <v>197</v>
      </c>
      <c r="E502" s="190" t="s">
        <v>3</v>
      </c>
      <c r="F502" s="192" t="s">
        <v>601</v>
      </c>
      <c r="H502" s="193">
        <v>-180.5</v>
      </c>
      <c r="I502" s="186"/>
      <c r="L502" s="181"/>
      <c r="M502" s="187"/>
      <c r="N502" s="188"/>
      <c r="O502" s="188"/>
      <c r="P502" s="188"/>
      <c r="Q502" s="188"/>
      <c r="R502" s="188"/>
      <c r="S502" s="188"/>
      <c r="T502" s="189"/>
      <c r="AT502" s="190" t="s">
        <v>197</v>
      </c>
      <c r="AU502" s="190" t="s">
        <v>130</v>
      </c>
      <c r="AV502" s="11" t="s">
        <v>130</v>
      </c>
      <c r="AW502" s="11" t="s">
        <v>40</v>
      </c>
      <c r="AX502" s="11" t="s">
        <v>76</v>
      </c>
      <c r="AY502" s="190" t="s">
        <v>121</v>
      </c>
    </row>
    <row r="503" spans="2:65" s="13" customFormat="1" x14ac:dyDescent="0.3">
      <c r="B503" s="205"/>
      <c r="D503" s="191" t="s">
        <v>197</v>
      </c>
      <c r="E503" s="206" t="s">
        <v>3</v>
      </c>
      <c r="F503" s="207" t="s">
        <v>234</v>
      </c>
      <c r="H503" s="208">
        <v>307.05</v>
      </c>
      <c r="I503" s="209"/>
      <c r="L503" s="205"/>
      <c r="M503" s="210"/>
      <c r="N503" s="211"/>
      <c r="O503" s="211"/>
      <c r="P503" s="211"/>
      <c r="Q503" s="211"/>
      <c r="R503" s="211"/>
      <c r="S503" s="211"/>
      <c r="T503" s="212"/>
      <c r="AT503" s="206" t="s">
        <v>197</v>
      </c>
      <c r="AU503" s="206" t="s">
        <v>130</v>
      </c>
      <c r="AV503" s="13" t="s">
        <v>137</v>
      </c>
      <c r="AW503" s="13" t="s">
        <v>40</v>
      </c>
      <c r="AX503" s="13" t="s">
        <v>76</v>
      </c>
      <c r="AY503" s="206" t="s">
        <v>121</v>
      </c>
    </row>
    <row r="504" spans="2:65" s="12" customFormat="1" x14ac:dyDescent="0.3">
      <c r="B504" s="194"/>
      <c r="D504" s="182" t="s">
        <v>197</v>
      </c>
      <c r="E504" s="195" t="s">
        <v>3</v>
      </c>
      <c r="F504" s="196" t="s">
        <v>204</v>
      </c>
      <c r="H504" s="197">
        <v>614.1</v>
      </c>
      <c r="I504" s="198"/>
      <c r="L504" s="194"/>
      <c r="M504" s="199"/>
      <c r="N504" s="200"/>
      <c r="O504" s="200"/>
      <c r="P504" s="200"/>
      <c r="Q504" s="200"/>
      <c r="R504" s="200"/>
      <c r="S504" s="200"/>
      <c r="T504" s="201"/>
      <c r="AT504" s="202" t="s">
        <v>197</v>
      </c>
      <c r="AU504" s="202" t="s">
        <v>130</v>
      </c>
      <c r="AV504" s="12" t="s">
        <v>143</v>
      </c>
      <c r="AW504" s="12" t="s">
        <v>40</v>
      </c>
      <c r="AX504" s="12" t="s">
        <v>23</v>
      </c>
      <c r="AY504" s="202" t="s">
        <v>121</v>
      </c>
    </row>
    <row r="505" spans="2:65" s="1" customFormat="1" ht="22.5" customHeight="1" x14ac:dyDescent="0.3">
      <c r="B505" s="164"/>
      <c r="C505" s="165" t="s">
        <v>602</v>
      </c>
      <c r="D505" s="165" t="s">
        <v>124</v>
      </c>
      <c r="E505" s="166" t="s">
        <v>603</v>
      </c>
      <c r="F505" s="167" t="s">
        <v>604</v>
      </c>
      <c r="G505" s="168" t="s">
        <v>211</v>
      </c>
      <c r="H505" s="169">
        <v>731.61800000000005</v>
      </c>
      <c r="I505" s="170">
        <v>0</v>
      </c>
      <c r="J505" s="171">
        <f>ROUND(I505*H505,2)</f>
        <v>0</v>
      </c>
      <c r="K505" s="167" t="s">
        <v>128</v>
      </c>
      <c r="L505" s="35"/>
      <c r="M505" s="172" t="s">
        <v>3</v>
      </c>
      <c r="N505" s="173" t="s">
        <v>48</v>
      </c>
      <c r="O505" s="36"/>
      <c r="P505" s="174">
        <f>O505*H505</f>
        <v>0</v>
      </c>
      <c r="Q505" s="174">
        <v>0</v>
      </c>
      <c r="R505" s="174">
        <f>Q505*H505</f>
        <v>0</v>
      </c>
      <c r="S505" s="174">
        <v>4.5999999999999999E-2</v>
      </c>
      <c r="T505" s="175">
        <f>S505*H505</f>
        <v>33.654428000000003</v>
      </c>
      <c r="AR505" s="17" t="s">
        <v>143</v>
      </c>
      <c r="AT505" s="17" t="s">
        <v>124</v>
      </c>
      <c r="AU505" s="17" t="s">
        <v>130</v>
      </c>
      <c r="AY505" s="17" t="s">
        <v>121</v>
      </c>
      <c r="BE505" s="176">
        <f>IF(N505="základní",J505,0)</f>
        <v>0</v>
      </c>
      <c r="BF505" s="176">
        <f>IF(N505="snížená",J505,0)</f>
        <v>0</v>
      </c>
      <c r="BG505" s="176">
        <f>IF(N505="zákl. přenesená",J505,0)</f>
        <v>0</v>
      </c>
      <c r="BH505" s="176">
        <f>IF(N505="sníž. přenesená",J505,0)</f>
        <v>0</v>
      </c>
      <c r="BI505" s="176">
        <f>IF(N505="nulová",J505,0)</f>
        <v>0</v>
      </c>
      <c r="BJ505" s="17" t="s">
        <v>130</v>
      </c>
      <c r="BK505" s="176">
        <f>ROUND(I505*H505,2)</f>
        <v>0</v>
      </c>
      <c r="BL505" s="17" t="s">
        <v>143</v>
      </c>
      <c r="BM505" s="17" t="s">
        <v>605</v>
      </c>
    </row>
    <row r="506" spans="2:65" s="11" customFormat="1" x14ac:dyDescent="0.3">
      <c r="B506" s="181"/>
      <c r="D506" s="191" t="s">
        <v>197</v>
      </c>
      <c r="E506" s="190" t="s">
        <v>3</v>
      </c>
      <c r="F506" s="192" t="s">
        <v>606</v>
      </c>
      <c r="H506" s="193">
        <v>325.08</v>
      </c>
      <c r="I506" s="186"/>
      <c r="L506" s="181"/>
      <c r="M506" s="187"/>
      <c r="N506" s="188"/>
      <c r="O506" s="188"/>
      <c r="P506" s="188"/>
      <c r="Q506" s="188"/>
      <c r="R506" s="188"/>
      <c r="S506" s="188"/>
      <c r="T506" s="189"/>
      <c r="AT506" s="190" t="s">
        <v>197</v>
      </c>
      <c r="AU506" s="190" t="s">
        <v>130</v>
      </c>
      <c r="AV506" s="11" t="s">
        <v>130</v>
      </c>
      <c r="AW506" s="11" t="s">
        <v>40</v>
      </c>
      <c r="AX506" s="11" t="s">
        <v>76</v>
      </c>
      <c r="AY506" s="190" t="s">
        <v>121</v>
      </c>
    </row>
    <row r="507" spans="2:65" s="11" customFormat="1" x14ac:dyDescent="0.3">
      <c r="B507" s="181"/>
      <c r="D507" s="191" t="s">
        <v>197</v>
      </c>
      <c r="E507" s="190" t="s">
        <v>3</v>
      </c>
      <c r="F507" s="192" t="s">
        <v>607</v>
      </c>
      <c r="H507" s="193">
        <v>27.776</v>
      </c>
      <c r="I507" s="186"/>
      <c r="L507" s="181"/>
      <c r="M507" s="187"/>
      <c r="N507" s="188"/>
      <c r="O507" s="188"/>
      <c r="P507" s="188"/>
      <c r="Q507" s="188"/>
      <c r="R507" s="188"/>
      <c r="S507" s="188"/>
      <c r="T507" s="189"/>
      <c r="AT507" s="190" t="s">
        <v>197</v>
      </c>
      <c r="AU507" s="190" t="s">
        <v>130</v>
      </c>
      <c r="AV507" s="11" t="s">
        <v>130</v>
      </c>
      <c r="AW507" s="11" t="s">
        <v>40</v>
      </c>
      <c r="AX507" s="11" t="s">
        <v>76</v>
      </c>
      <c r="AY507" s="190" t="s">
        <v>121</v>
      </c>
    </row>
    <row r="508" spans="2:65" s="11" customFormat="1" x14ac:dyDescent="0.3">
      <c r="B508" s="181"/>
      <c r="D508" s="191" t="s">
        <v>197</v>
      </c>
      <c r="E508" s="190" t="s">
        <v>3</v>
      </c>
      <c r="F508" s="192" t="s">
        <v>608</v>
      </c>
      <c r="H508" s="193">
        <v>-21.148</v>
      </c>
      <c r="I508" s="186"/>
      <c r="L508" s="181"/>
      <c r="M508" s="187"/>
      <c r="N508" s="188"/>
      <c r="O508" s="188"/>
      <c r="P508" s="188"/>
      <c r="Q508" s="188"/>
      <c r="R508" s="188"/>
      <c r="S508" s="188"/>
      <c r="T508" s="189"/>
      <c r="AT508" s="190" t="s">
        <v>197</v>
      </c>
      <c r="AU508" s="190" t="s">
        <v>130</v>
      </c>
      <c r="AV508" s="11" t="s">
        <v>130</v>
      </c>
      <c r="AW508" s="11" t="s">
        <v>40</v>
      </c>
      <c r="AX508" s="11" t="s">
        <v>76</v>
      </c>
      <c r="AY508" s="190" t="s">
        <v>121</v>
      </c>
    </row>
    <row r="509" spans="2:65" s="11" customFormat="1" x14ac:dyDescent="0.3">
      <c r="B509" s="181"/>
      <c r="D509" s="191" t="s">
        <v>197</v>
      </c>
      <c r="E509" s="190" t="s">
        <v>3</v>
      </c>
      <c r="F509" s="192" t="s">
        <v>609</v>
      </c>
      <c r="H509" s="193">
        <v>-2.8260000000000001</v>
      </c>
      <c r="I509" s="186"/>
      <c r="L509" s="181"/>
      <c r="M509" s="187"/>
      <c r="N509" s="188"/>
      <c r="O509" s="188"/>
      <c r="P509" s="188"/>
      <c r="Q509" s="188"/>
      <c r="R509" s="188"/>
      <c r="S509" s="188"/>
      <c r="T509" s="189"/>
      <c r="AT509" s="190" t="s">
        <v>197</v>
      </c>
      <c r="AU509" s="190" t="s">
        <v>130</v>
      </c>
      <c r="AV509" s="11" t="s">
        <v>130</v>
      </c>
      <c r="AW509" s="11" t="s">
        <v>40</v>
      </c>
      <c r="AX509" s="11" t="s">
        <v>76</v>
      </c>
      <c r="AY509" s="190" t="s">
        <v>121</v>
      </c>
    </row>
    <row r="510" spans="2:65" s="11" customFormat="1" x14ac:dyDescent="0.3">
      <c r="B510" s="181"/>
      <c r="D510" s="191" t="s">
        <v>197</v>
      </c>
      <c r="E510" s="190" t="s">
        <v>3</v>
      </c>
      <c r="F510" s="192" t="s">
        <v>610</v>
      </c>
      <c r="H510" s="193">
        <v>-9.1760000000000002</v>
      </c>
      <c r="I510" s="186"/>
      <c r="L510" s="181"/>
      <c r="M510" s="187"/>
      <c r="N510" s="188"/>
      <c r="O510" s="188"/>
      <c r="P510" s="188"/>
      <c r="Q510" s="188"/>
      <c r="R510" s="188"/>
      <c r="S510" s="188"/>
      <c r="T510" s="189"/>
      <c r="AT510" s="190" t="s">
        <v>197</v>
      </c>
      <c r="AU510" s="190" t="s">
        <v>130</v>
      </c>
      <c r="AV510" s="11" t="s">
        <v>130</v>
      </c>
      <c r="AW510" s="11" t="s">
        <v>40</v>
      </c>
      <c r="AX510" s="11" t="s">
        <v>76</v>
      </c>
      <c r="AY510" s="190" t="s">
        <v>121</v>
      </c>
    </row>
    <row r="511" spans="2:65" s="11" customFormat="1" x14ac:dyDescent="0.3">
      <c r="B511" s="181"/>
      <c r="D511" s="191" t="s">
        <v>197</v>
      </c>
      <c r="E511" s="190" t="s">
        <v>3</v>
      </c>
      <c r="F511" s="192" t="s">
        <v>611</v>
      </c>
      <c r="H511" s="193">
        <v>-0.20399999999999999</v>
      </c>
      <c r="I511" s="186"/>
      <c r="L511" s="181"/>
      <c r="M511" s="187"/>
      <c r="N511" s="188"/>
      <c r="O511" s="188"/>
      <c r="P511" s="188"/>
      <c r="Q511" s="188"/>
      <c r="R511" s="188"/>
      <c r="S511" s="188"/>
      <c r="T511" s="189"/>
      <c r="AT511" s="190" t="s">
        <v>197</v>
      </c>
      <c r="AU511" s="190" t="s">
        <v>130</v>
      </c>
      <c r="AV511" s="11" t="s">
        <v>130</v>
      </c>
      <c r="AW511" s="11" t="s">
        <v>40</v>
      </c>
      <c r="AX511" s="11" t="s">
        <v>76</v>
      </c>
      <c r="AY511" s="190" t="s">
        <v>121</v>
      </c>
    </row>
    <row r="512" spans="2:65" s="11" customFormat="1" x14ac:dyDescent="0.3">
      <c r="B512" s="181"/>
      <c r="D512" s="191" t="s">
        <v>197</v>
      </c>
      <c r="E512" s="190" t="s">
        <v>3</v>
      </c>
      <c r="F512" s="192" t="s">
        <v>612</v>
      </c>
      <c r="H512" s="193">
        <v>-0.46800000000000003</v>
      </c>
      <c r="I512" s="186"/>
      <c r="L512" s="181"/>
      <c r="M512" s="187"/>
      <c r="N512" s="188"/>
      <c r="O512" s="188"/>
      <c r="P512" s="188"/>
      <c r="Q512" s="188"/>
      <c r="R512" s="188"/>
      <c r="S512" s="188"/>
      <c r="T512" s="189"/>
      <c r="AT512" s="190" t="s">
        <v>197</v>
      </c>
      <c r="AU512" s="190" t="s">
        <v>130</v>
      </c>
      <c r="AV512" s="11" t="s">
        <v>130</v>
      </c>
      <c r="AW512" s="11" t="s">
        <v>40</v>
      </c>
      <c r="AX512" s="11" t="s">
        <v>76</v>
      </c>
      <c r="AY512" s="190" t="s">
        <v>121</v>
      </c>
    </row>
    <row r="513" spans="2:51" s="11" customFormat="1" x14ac:dyDescent="0.3">
      <c r="B513" s="181"/>
      <c r="D513" s="191" t="s">
        <v>197</v>
      </c>
      <c r="E513" s="190" t="s">
        <v>3</v>
      </c>
      <c r="F513" s="192" t="s">
        <v>613</v>
      </c>
      <c r="H513" s="193">
        <v>-1.7490000000000001</v>
      </c>
      <c r="I513" s="186"/>
      <c r="L513" s="181"/>
      <c r="M513" s="187"/>
      <c r="N513" s="188"/>
      <c r="O513" s="188"/>
      <c r="P513" s="188"/>
      <c r="Q513" s="188"/>
      <c r="R513" s="188"/>
      <c r="S513" s="188"/>
      <c r="T513" s="189"/>
      <c r="AT513" s="190" t="s">
        <v>197</v>
      </c>
      <c r="AU513" s="190" t="s">
        <v>130</v>
      </c>
      <c r="AV513" s="11" t="s">
        <v>130</v>
      </c>
      <c r="AW513" s="11" t="s">
        <v>40</v>
      </c>
      <c r="AX513" s="11" t="s">
        <v>76</v>
      </c>
      <c r="AY513" s="190" t="s">
        <v>121</v>
      </c>
    </row>
    <row r="514" spans="2:51" s="11" customFormat="1" x14ac:dyDescent="0.3">
      <c r="B514" s="181"/>
      <c r="D514" s="191" t="s">
        <v>197</v>
      </c>
      <c r="E514" s="190" t="s">
        <v>3</v>
      </c>
      <c r="F514" s="192" t="s">
        <v>614</v>
      </c>
      <c r="H514" s="193">
        <v>-3.1</v>
      </c>
      <c r="I514" s="186"/>
      <c r="L514" s="181"/>
      <c r="M514" s="187"/>
      <c r="N514" s="188"/>
      <c r="O514" s="188"/>
      <c r="P514" s="188"/>
      <c r="Q514" s="188"/>
      <c r="R514" s="188"/>
      <c r="S514" s="188"/>
      <c r="T514" s="189"/>
      <c r="AT514" s="190" t="s">
        <v>197</v>
      </c>
      <c r="AU514" s="190" t="s">
        <v>130</v>
      </c>
      <c r="AV514" s="11" t="s">
        <v>130</v>
      </c>
      <c r="AW514" s="11" t="s">
        <v>40</v>
      </c>
      <c r="AX514" s="11" t="s">
        <v>76</v>
      </c>
      <c r="AY514" s="190" t="s">
        <v>121</v>
      </c>
    </row>
    <row r="515" spans="2:51" s="11" customFormat="1" x14ac:dyDescent="0.3">
      <c r="B515" s="181"/>
      <c r="D515" s="191" t="s">
        <v>197</v>
      </c>
      <c r="E515" s="190" t="s">
        <v>3</v>
      </c>
      <c r="F515" s="192" t="s">
        <v>615</v>
      </c>
      <c r="H515" s="193">
        <v>51.624000000000002</v>
      </c>
      <c r="I515" s="186"/>
      <c r="L515" s="181"/>
      <c r="M515" s="187"/>
      <c r="N515" s="188"/>
      <c r="O515" s="188"/>
      <c r="P515" s="188"/>
      <c r="Q515" s="188"/>
      <c r="R515" s="188"/>
      <c r="S515" s="188"/>
      <c r="T515" s="189"/>
      <c r="AT515" s="190" t="s">
        <v>197</v>
      </c>
      <c r="AU515" s="190" t="s">
        <v>130</v>
      </c>
      <c r="AV515" s="11" t="s">
        <v>130</v>
      </c>
      <c r="AW515" s="11" t="s">
        <v>40</v>
      </c>
      <c r="AX515" s="11" t="s">
        <v>76</v>
      </c>
      <c r="AY515" s="190" t="s">
        <v>121</v>
      </c>
    </row>
    <row r="516" spans="2:51" s="13" customFormat="1" x14ac:dyDescent="0.3">
      <c r="B516" s="205"/>
      <c r="D516" s="191" t="s">
        <v>197</v>
      </c>
      <c r="E516" s="206" t="s">
        <v>3</v>
      </c>
      <c r="F516" s="207" t="s">
        <v>233</v>
      </c>
      <c r="H516" s="208">
        <v>365.80900000000003</v>
      </c>
      <c r="I516" s="209"/>
      <c r="L516" s="205"/>
      <c r="M516" s="210"/>
      <c r="N516" s="211"/>
      <c r="O516" s="211"/>
      <c r="P516" s="211"/>
      <c r="Q516" s="211"/>
      <c r="R516" s="211"/>
      <c r="S516" s="211"/>
      <c r="T516" s="212"/>
      <c r="AT516" s="206" t="s">
        <v>197</v>
      </c>
      <c r="AU516" s="206" t="s">
        <v>130</v>
      </c>
      <c r="AV516" s="13" t="s">
        <v>137</v>
      </c>
      <c r="AW516" s="13" t="s">
        <v>40</v>
      </c>
      <c r="AX516" s="13" t="s">
        <v>76</v>
      </c>
      <c r="AY516" s="206" t="s">
        <v>121</v>
      </c>
    </row>
    <row r="517" spans="2:51" s="11" customFormat="1" x14ac:dyDescent="0.3">
      <c r="B517" s="181"/>
      <c r="D517" s="191" t="s">
        <v>197</v>
      </c>
      <c r="E517" s="190" t="s">
        <v>3</v>
      </c>
      <c r="F517" s="192" t="s">
        <v>606</v>
      </c>
      <c r="H517" s="193">
        <v>325.08</v>
      </c>
      <c r="I517" s="186"/>
      <c r="L517" s="181"/>
      <c r="M517" s="187"/>
      <c r="N517" s="188"/>
      <c r="O517" s="188"/>
      <c r="P517" s="188"/>
      <c r="Q517" s="188"/>
      <c r="R517" s="188"/>
      <c r="S517" s="188"/>
      <c r="T517" s="189"/>
      <c r="AT517" s="190" t="s">
        <v>197</v>
      </c>
      <c r="AU517" s="190" t="s">
        <v>130</v>
      </c>
      <c r="AV517" s="11" t="s">
        <v>130</v>
      </c>
      <c r="AW517" s="11" t="s">
        <v>40</v>
      </c>
      <c r="AX517" s="11" t="s">
        <v>76</v>
      </c>
      <c r="AY517" s="190" t="s">
        <v>121</v>
      </c>
    </row>
    <row r="518" spans="2:51" s="11" customFormat="1" x14ac:dyDescent="0.3">
      <c r="B518" s="181"/>
      <c r="D518" s="191" t="s">
        <v>197</v>
      </c>
      <c r="E518" s="190" t="s">
        <v>3</v>
      </c>
      <c r="F518" s="192" t="s">
        <v>607</v>
      </c>
      <c r="H518" s="193">
        <v>27.776</v>
      </c>
      <c r="I518" s="186"/>
      <c r="L518" s="181"/>
      <c r="M518" s="187"/>
      <c r="N518" s="188"/>
      <c r="O518" s="188"/>
      <c r="P518" s="188"/>
      <c r="Q518" s="188"/>
      <c r="R518" s="188"/>
      <c r="S518" s="188"/>
      <c r="T518" s="189"/>
      <c r="AT518" s="190" t="s">
        <v>197</v>
      </c>
      <c r="AU518" s="190" t="s">
        <v>130</v>
      </c>
      <c r="AV518" s="11" t="s">
        <v>130</v>
      </c>
      <c r="AW518" s="11" t="s">
        <v>40</v>
      </c>
      <c r="AX518" s="11" t="s">
        <v>76</v>
      </c>
      <c r="AY518" s="190" t="s">
        <v>121</v>
      </c>
    </row>
    <row r="519" spans="2:51" s="11" customFormat="1" x14ac:dyDescent="0.3">
      <c r="B519" s="181"/>
      <c r="D519" s="191" t="s">
        <v>197</v>
      </c>
      <c r="E519" s="190" t="s">
        <v>3</v>
      </c>
      <c r="F519" s="192" t="s">
        <v>608</v>
      </c>
      <c r="H519" s="193">
        <v>-21.148</v>
      </c>
      <c r="I519" s="186"/>
      <c r="L519" s="181"/>
      <c r="M519" s="187"/>
      <c r="N519" s="188"/>
      <c r="O519" s="188"/>
      <c r="P519" s="188"/>
      <c r="Q519" s="188"/>
      <c r="R519" s="188"/>
      <c r="S519" s="188"/>
      <c r="T519" s="189"/>
      <c r="AT519" s="190" t="s">
        <v>197</v>
      </c>
      <c r="AU519" s="190" t="s">
        <v>130</v>
      </c>
      <c r="AV519" s="11" t="s">
        <v>130</v>
      </c>
      <c r="AW519" s="11" t="s">
        <v>40</v>
      </c>
      <c r="AX519" s="11" t="s">
        <v>76</v>
      </c>
      <c r="AY519" s="190" t="s">
        <v>121</v>
      </c>
    </row>
    <row r="520" spans="2:51" s="11" customFormat="1" x14ac:dyDescent="0.3">
      <c r="B520" s="181"/>
      <c r="D520" s="191" t="s">
        <v>197</v>
      </c>
      <c r="E520" s="190" t="s">
        <v>3</v>
      </c>
      <c r="F520" s="192" t="s">
        <v>609</v>
      </c>
      <c r="H520" s="193">
        <v>-2.8260000000000001</v>
      </c>
      <c r="I520" s="186"/>
      <c r="L520" s="181"/>
      <c r="M520" s="187"/>
      <c r="N520" s="188"/>
      <c r="O520" s="188"/>
      <c r="P520" s="188"/>
      <c r="Q520" s="188"/>
      <c r="R520" s="188"/>
      <c r="S520" s="188"/>
      <c r="T520" s="189"/>
      <c r="AT520" s="190" t="s">
        <v>197</v>
      </c>
      <c r="AU520" s="190" t="s">
        <v>130</v>
      </c>
      <c r="AV520" s="11" t="s">
        <v>130</v>
      </c>
      <c r="AW520" s="11" t="s">
        <v>40</v>
      </c>
      <c r="AX520" s="11" t="s">
        <v>76</v>
      </c>
      <c r="AY520" s="190" t="s">
        <v>121</v>
      </c>
    </row>
    <row r="521" spans="2:51" s="11" customFormat="1" x14ac:dyDescent="0.3">
      <c r="B521" s="181"/>
      <c r="D521" s="191" t="s">
        <v>197</v>
      </c>
      <c r="E521" s="190" t="s">
        <v>3</v>
      </c>
      <c r="F521" s="192" t="s">
        <v>610</v>
      </c>
      <c r="H521" s="193">
        <v>-9.1760000000000002</v>
      </c>
      <c r="I521" s="186"/>
      <c r="L521" s="181"/>
      <c r="M521" s="187"/>
      <c r="N521" s="188"/>
      <c r="O521" s="188"/>
      <c r="P521" s="188"/>
      <c r="Q521" s="188"/>
      <c r="R521" s="188"/>
      <c r="S521" s="188"/>
      <c r="T521" s="189"/>
      <c r="AT521" s="190" t="s">
        <v>197</v>
      </c>
      <c r="AU521" s="190" t="s">
        <v>130</v>
      </c>
      <c r="AV521" s="11" t="s">
        <v>130</v>
      </c>
      <c r="AW521" s="11" t="s">
        <v>40</v>
      </c>
      <c r="AX521" s="11" t="s">
        <v>76</v>
      </c>
      <c r="AY521" s="190" t="s">
        <v>121</v>
      </c>
    </row>
    <row r="522" spans="2:51" s="11" customFormat="1" x14ac:dyDescent="0.3">
      <c r="B522" s="181"/>
      <c r="D522" s="191" t="s">
        <v>197</v>
      </c>
      <c r="E522" s="190" t="s">
        <v>3</v>
      </c>
      <c r="F522" s="192" t="s">
        <v>611</v>
      </c>
      <c r="H522" s="193">
        <v>-0.20399999999999999</v>
      </c>
      <c r="I522" s="186"/>
      <c r="L522" s="181"/>
      <c r="M522" s="187"/>
      <c r="N522" s="188"/>
      <c r="O522" s="188"/>
      <c r="P522" s="188"/>
      <c r="Q522" s="188"/>
      <c r="R522" s="188"/>
      <c r="S522" s="188"/>
      <c r="T522" s="189"/>
      <c r="AT522" s="190" t="s">
        <v>197</v>
      </c>
      <c r="AU522" s="190" t="s">
        <v>130</v>
      </c>
      <c r="AV522" s="11" t="s">
        <v>130</v>
      </c>
      <c r="AW522" s="11" t="s">
        <v>40</v>
      </c>
      <c r="AX522" s="11" t="s">
        <v>76</v>
      </c>
      <c r="AY522" s="190" t="s">
        <v>121</v>
      </c>
    </row>
    <row r="523" spans="2:51" s="11" customFormat="1" x14ac:dyDescent="0.3">
      <c r="B523" s="181"/>
      <c r="D523" s="191" t="s">
        <v>197</v>
      </c>
      <c r="E523" s="190" t="s">
        <v>3</v>
      </c>
      <c r="F523" s="192" t="s">
        <v>612</v>
      </c>
      <c r="H523" s="193">
        <v>-0.46800000000000003</v>
      </c>
      <c r="I523" s="186"/>
      <c r="L523" s="181"/>
      <c r="M523" s="187"/>
      <c r="N523" s="188"/>
      <c r="O523" s="188"/>
      <c r="P523" s="188"/>
      <c r="Q523" s="188"/>
      <c r="R523" s="188"/>
      <c r="S523" s="188"/>
      <c r="T523" s="189"/>
      <c r="AT523" s="190" t="s">
        <v>197</v>
      </c>
      <c r="AU523" s="190" t="s">
        <v>130</v>
      </c>
      <c r="AV523" s="11" t="s">
        <v>130</v>
      </c>
      <c r="AW523" s="11" t="s">
        <v>40</v>
      </c>
      <c r="AX523" s="11" t="s">
        <v>76</v>
      </c>
      <c r="AY523" s="190" t="s">
        <v>121</v>
      </c>
    </row>
    <row r="524" spans="2:51" s="11" customFormat="1" x14ac:dyDescent="0.3">
      <c r="B524" s="181"/>
      <c r="D524" s="191" t="s">
        <v>197</v>
      </c>
      <c r="E524" s="190" t="s">
        <v>3</v>
      </c>
      <c r="F524" s="192" t="s">
        <v>613</v>
      </c>
      <c r="H524" s="193">
        <v>-1.7490000000000001</v>
      </c>
      <c r="I524" s="186"/>
      <c r="L524" s="181"/>
      <c r="M524" s="187"/>
      <c r="N524" s="188"/>
      <c r="O524" s="188"/>
      <c r="P524" s="188"/>
      <c r="Q524" s="188"/>
      <c r="R524" s="188"/>
      <c r="S524" s="188"/>
      <c r="T524" s="189"/>
      <c r="AT524" s="190" t="s">
        <v>197</v>
      </c>
      <c r="AU524" s="190" t="s">
        <v>130</v>
      </c>
      <c r="AV524" s="11" t="s">
        <v>130</v>
      </c>
      <c r="AW524" s="11" t="s">
        <v>40</v>
      </c>
      <c r="AX524" s="11" t="s">
        <v>76</v>
      </c>
      <c r="AY524" s="190" t="s">
        <v>121</v>
      </c>
    </row>
    <row r="525" spans="2:51" s="11" customFormat="1" x14ac:dyDescent="0.3">
      <c r="B525" s="181"/>
      <c r="D525" s="191" t="s">
        <v>197</v>
      </c>
      <c r="E525" s="190" t="s">
        <v>3</v>
      </c>
      <c r="F525" s="192" t="s">
        <v>614</v>
      </c>
      <c r="H525" s="193">
        <v>-3.1</v>
      </c>
      <c r="I525" s="186"/>
      <c r="L525" s="181"/>
      <c r="M525" s="187"/>
      <c r="N525" s="188"/>
      <c r="O525" s="188"/>
      <c r="P525" s="188"/>
      <c r="Q525" s="188"/>
      <c r="R525" s="188"/>
      <c r="S525" s="188"/>
      <c r="T525" s="189"/>
      <c r="AT525" s="190" t="s">
        <v>197</v>
      </c>
      <c r="AU525" s="190" t="s">
        <v>130</v>
      </c>
      <c r="AV525" s="11" t="s">
        <v>130</v>
      </c>
      <c r="AW525" s="11" t="s">
        <v>40</v>
      </c>
      <c r="AX525" s="11" t="s">
        <v>76</v>
      </c>
      <c r="AY525" s="190" t="s">
        <v>121</v>
      </c>
    </row>
    <row r="526" spans="2:51" s="11" customFormat="1" x14ac:dyDescent="0.3">
      <c r="B526" s="181"/>
      <c r="D526" s="191" t="s">
        <v>197</v>
      </c>
      <c r="E526" s="190" t="s">
        <v>3</v>
      </c>
      <c r="F526" s="192" t="s">
        <v>615</v>
      </c>
      <c r="H526" s="193">
        <v>51.624000000000002</v>
      </c>
      <c r="I526" s="186"/>
      <c r="L526" s="181"/>
      <c r="M526" s="187"/>
      <c r="N526" s="188"/>
      <c r="O526" s="188"/>
      <c r="P526" s="188"/>
      <c r="Q526" s="188"/>
      <c r="R526" s="188"/>
      <c r="S526" s="188"/>
      <c r="T526" s="189"/>
      <c r="AT526" s="190" t="s">
        <v>197</v>
      </c>
      <c r="AU526" s="190" t="s">
        <v>130</v>
      </c>
      <c r="AV526" s="11" t="s">
        <v>130</v>
      </c>
      <c r="AW526" s="11" t="s">
        <v>40</v>
      </c>
      <c r="AX526" s="11" t="s">
        <v>76</v>
      </c>
      <c r="AY526" s="190" t="s">
        <v>121</v>
      </c>
    </row>
    <row r="527" spans="2:51" s="13" customFormat="1" x14ac:dyDescent="0.3">
      <c r="B527" s="205"/>
      <c r="D527" s="191" t="s">
        <v>197</v>
      </c>
      <c r="E527" s="206" t="s">
        <v>3</v>
      </c>
      <c r="F527" s="207" t="s">
        <v>234</v>
      </c>
      <c r="H527" s="208">
        <v>365.80900000000003</v>
      </c>
      <c r="I527" s="209"/>
      <c r="L527" s="205"/>
      <c r="M527" s="210"/>
      <c r="N527" s="211"/>
      <c r="O527" s="211"/>
      <c r="P527" s="211"/>
      <c r="Q527" s="211"/>
      <c r="R527" s="211"/>
      <c r="S527" s="211"/>
      <c r="T527" s="212"/>
      <c r="AT527" s="206" t="s">
        <v>197</v>
      </c>
      <c r="AU527" s="206" t="s">
        <v>130</v>
      </c>
      <c r="AV527" s="13" t="s">
        <v>137</v>
      </c>
      <c r="AW527" s="13" t="s">
        <v>40</v>
      </c>
      <c r="AX527" s="13" t="s">
        <v>76</v>
      </c>
      <c r="AY527" s="206" t="s">
        <v>121</v>
      </c>
    </row>
    <row r="528" spans="2:51" s="12" customFormat="1" x14ac:dyDescent="0.3">
      <c r="B528" s="194"/>
      <c r="D528" s="182" t="s">
        <v>197</v>
      </c>
      <c r="E528" s="195" t="s">
        <v>3</v>
      </c>
      <c r="F528" s="196" t="s">
        <v>204</v>
      </c>
      <c r="H528" s="197">
        <v>731.61800000000005</v>
      </c>
      <c r="I528" s="198"/>
      <c r="L528" s="194"/>
      <c r="M528" s="199"/>
      <c r="N528" s="200"/>
      <c r="O528" s="200"/>
      <c r="P528" s="200"/>
      <c r="Q528" s="200"/>
      <c r="R528" s="200"/>
      <c r="S528" s="200"/>
      <c r="T528" s="201"/>
      <c r="AT528" s="202" t="s">
        <v>197</v>
      </c>
      <c r="AU528" s="202" t="s">
        <v>130</v>
      </c>
      <c r="AV528" s="12" t="s">
        <v>143</v>
      </c>
      <c r="AW528" s="12" t="s">
        <v>40</v>
      </c>
      <c r="AX528" s="12" t="s">
        <v>23</v>
      </c>
      <c r="AY528" s="202" t="s">
        <v>121</v>
      </c>
    </row>
    <row r="529" spans="2:65" s="1" customFormat="1" ht="22.5" customHeight="1" x14ac:dyDescent="0.3">
      <c r="B529" s="164"/>
      <c r="C529" s="165" t="s">
        <v>616</v>
      </c>
      <c r="D529" s="165" t="s">
        <v>124</v>
      </c>
      <c r="E529" s="166" t="s">
        <v>617</v>
      </c>
      <c r="F529" s="167" t="s">
        <v>618</v>
      </c>
      <c r="G529" s="168" t="s">
        <v>211</v>
      </c>
      <c r="H529" s="169">
        <v>50.56</v>
      </c>
      <c r="I529" s="170">
        <v>0</v>
      </c>
      <c r="J529" s="171">
        <f>ROUND(I529*H529,2)</f>
        <v>0</v>
      </c>
      <c r="K529" s="167" t="s">
        <v>128</v>
      </c>
      <c r="L529" s="35"/>
      <c r="M529" s="172" t="s">
        <v>3</v>
      </c>
      <c r="N529" s="173" t="s">
        <v>48</v>
      </c>
      <c r="O529" s="36"/>
      <c r="P529" s="174">
        <f>O529*H529</f>
        <v>0</v>
      </c>
      <c r="Q529" s="174">
        <v>0</v>
      </c>
      <c r="R529" s="174">
        <f>Q529*H529</f>
        <v>0</v>
      </c>
      <c r="S529" s="174">
        <v>6.8000000000000005E-2</v>
      </c>
      <c r="T529" s="175">
        <f>S529*H529</f>
        <v>3.4380800000000002</v>
      </c>
      <c r="AR529" s="17" t="s">
        <v>143</v>
      </c>
      <c r="AT529" s="17" t="s">
        <v>124</v>
      </c>
      <c r="AU529" s="17" t="s">
        <v>130</v>
      </c>
      <c r="AY529" s="17" t="s">
        <v>121</v>
      </c>
      <c r="BE529" s="176">
        <f>IF(N529="základní",J529,0)</f>
        <v>0</v>
      </c>
      <c r="BF529" s="176">
        <f>IF(N529="snížená",J529,0)</f>
        <v>0</v>
      </c>
      <c r="BG529" s="176">
        <f>IF(N529="zákl. přenesená",J529,0)</f>
        <v>0</v>
      </c>
      <c r="BH529" s="176">
        <f>IF(N529="sníž. přenesená",J529,0)</f>
        <v>0</v>
      </c>
      <c r="BI529" s="176">
        <f>IF(N529="nulová",J529,0)</f>
        <v>0</v>
      </c>
      <c r="BJ529" s="17" t="s">
        <v>130</v>
      </c>
      <c r="BK529" s="176">
        <f>ROUND(I529*H529,2)</f>
        <v>0</v>
      </c>
      <c r="BL529" s="17" t="s">
        <v>143</v>
      </c>
      <c r="BM529" s="17" t="s">
        <v>619</v>
      </c>
    </row>
    <row r="530" spans="2:65" s="11" customFormat="1" x14ac:dyDescent="0.3">
      <c r="B530" s="181"/>
      <c r="D530" s="191" t="s">
        <v>197</v>
      </c>
      <c r="E530" s="190" t="s">
        <v>3</v>
      </c>
      <c r="F530" s="192" t="s">
        <v>620</v>
      </c>
      <c r="H530" s="193">
        <v>12.945</v>
      </c>
      <c r="I530" s="186"/>
      <c r="L530" s="181"/>
      <c r="M530" s="187"/>
      <c r="N530" s="188"/>
      <c r="O530" s="188"/>
      <c r="P530" s="188"/>
      <c r="Q530" s="188"/>
      <c r="R530" s="188"/>
      <c r="S530" s="188"/>
      <c r="T530" s="189"/>
      <c r="AT530" s="190" t="s">
        <v>197</v>
      </c>
      <c r="AU530" s="190" t="s">
        <v>130</v>
      </c>
      <c r="AV530" s="11" t="s">
        <v>130</v>
      </c>
      <c r="AW530" s="11" t="s">
        <v>40</v>
      </c>
      <c r="AX530" s="11" t="s">
        <v>76</v>
      </c>
      <c r="AY530" s="190" t="s">
        <v>121</v>
      </c>
    </row>
    <row r="531" spans="2:65" s="11" customFormat="1" x14ac:dyDescent="0.3">
      <c r="B531" s="181"/>
      <c r="D531" s="191" t="s">
        <v>197</v>
      </c>
      <c r="E531" s="190" t="s">
        <v>3</v>
      </c>
      <c r="F531" s="192" t="s">
        <v>621</v>
      </c>
      <c r="H531" s="193">
        <v>4.1849999999999996</v>
      </c>
      <c r="I531" s="186"/>
      <c r="L531" s="181"/>
      <c r="M531" s="187"/>
      <c r="N531" s="188"/>
      <c r="O531" s="188"/>
      <c r="P531" s="188"/>
      <c r="Q531" s="188"/>
      <c r="R531" s="188"/>
      <c r="S531" s="188"/>
      <c r="T531" s="189"/>
      <c r="AT531" s="190" t="s">
        <v>197</v>
      </c>
      <c r="AU531" s="190" t="s">
        <v>130</v>
      </c>
      <c r="AV531" s="11" t="s">
        <v>130</v>
      </c>
      <c r="AW531" s="11" t="s">
        <v>40</v>
      </c>
      <c r="AX531" s="11" t="s">
        <v>76</v>
      </c>
      <c r="AY531" s="190" t="s">
        <v>121</v>
      </c>
    </row>
    <row r="532" spans="2:65" s="11" customFormat="1" x14ac:dyDescent="0.3">
      <c r="B532" s="181"/>
      <c r="D532" s="191" t="s">
        <v>197</v>
      </c>
      <c r="E532" s="190" t="s">
        <v>3</v>
      </c>
      <c r="F532" s="192" t="s">
        <v>622</v>
      </c>
      <c r="H532" s="193">
        <v>6.6</v>
      </c>
      <c r="I532" s="186"/>
      <c r="L532" s="181"/>
      <c r="M532" s="187"/>
      <c r="N532" s="188"/>
      <c r="O532" s="188"/>
      <c r="P532" s="188"/>
      <c r="Q532" s="188"/>
      <c r="R532" s="188"/>
      <c r="S532" s="188"/>
      <c r="T532" s="189"/>
      <c r="AT532" s="190" t="s">
        <v>197</v>
      </c>
      <c r="AU532" s="190" t="s">
        <v>130</v>
      </c>
      <c r="AV532" s="11" t="s">
        <v>130</v>
      </c>
      <c r="AW532" s="11" t="s">
        <v>40</v>
      </c>
      <c r="AX532" s="11" t="s">
        <v>76</v>
      </c>
      <c r="AY532" s="190" t="s">
        <v>121</v>
      </c>
    </row>
    <row r="533" spans="2:65" s="11" customFormat="1" x14ac:dyDescent="0.3">
      <c r="B533" s="181"/>
      <c r="D533" s="191" t="s">
        <v>197</v>
      </c>
      <c r="E533" s="190" t="s">
        <v>3</v>
      </c>
      <c r="F533" s="192" t="s">
        <v>623</v>
      </c>
      <c r="H533" s="193">
        <v>1.55</v>
      </c>
      <c r="I533" s="186"/>
      <c r="L533" s="181"/>
      <c r="M533" s="187"/>
      <c r="N533" s="188"/>
      <c r="O533" s="188"/>
      <c r="P533" s="188"/>
      <c r="Q533" s="188"/>
      <c r="R533" s="188"/>
      <c r="S533" s="188"/>
      <c r="T533" s="189"/>
      <c r="AT533" s="190" t="s">
        <v>197</v>
      </c>
      <c r="AU533" s="190" t="s">
        <v>130</v>
      </c>
      <c r="AV533" s="11" t="s">
        <v>130</v>
      </c>
      <c r="AW533" s="11" t="s">
        <v>40</v>
      </c>
      <c r="AX533" s="11" t="s">
        <v>76</v>
      </c>
      <c r="AY533" s="190" t="s">
        <v>121</v>
      </c>
    </row>
    <row r="534" spans="2:65" s="13" customFormat="1" x14ac:dyDescent="0.3">
      <c r="B534" s="205"/>
      <c r="D534" s="191" t="s">
        <v>197</v>
      </c>
      <c r="E534" s="206" t="s">
        <v>3</v>
      </c>
      <c r="F534" s="207" t="s">
        <v>233</v>
      </c>
      <c r="H534" s="208">
        <v>25.28</v>
      </c>
      <c r="I534" s="209"/>
      <c r="L534" s="205"/>
      <c r="M534" s="210"/>
      <c r="N534" s="211"/>
      <c r="O534" s="211"/>
      <c r="P534" s="211"/>
      <c r="Q534" s="211"/>
      <c r="R534" s="211"/>
      <c r="S534" s="211"/>
      <c r="T534" s="212"/>
      <c r="AT534" s="206" t="s">
        <v>197</v>
      </c>
      <c r="AU534" s="206" t="s">
        <v>130</v>
      </c>
      <c r="AV534" s="13" t="s">
        <v>137</v>
      </c>
      <c r="AW534" s="13" t="s">
        <v>40</v>
      </c>
      <c r="AX534" s="13" t="s">
        <v>76</v>
      </c>
      <c r="AY534" s="206" t="s">
        <v>121</v>
      </c>
    </row>
    <row r="535" spans="2:65" s="11" customFormat="1" x14ac:dyDescent="0.3">
      <c r="B535" s="181"/>
      <c r="D535" s="191" t="s">
        <v>197</v>
      </c>
      <c r="E535" s="190" t="s">
        <v>3</v>
      </c>
      <c r="F535" s="192" t="s">
        <v>624</v>
      </c>
      <c r="H535" s="193">
        <v>12.945</v>
      </c>
      <c r="I535" s="186"/>
      <c r="L535" s="181"/>
      <c r="M535" s="187"/>
      <c r="N535" s="188"/>
      <c r="O535" s="188"/>
      <c r="P535" s="188"/>
      <c r="Q535" s="188"/>
      <c r="R535" s="188"/>
      <c r="S535" s="188"/>
      <c r="T535" s="189"/>
      <c r="AT535" s="190" t="s">
        <v>197</v>
      </c>
      <c r="AU535" s="190" t="s">
        <v>130</v>
      </c>
      <c r="AV535" s="11" t="s">
        <v>130</v>
      </c>
      <c r="AW535" s="11" t="s">
        <v>40</v>
      </c>
      <c r="AX535" s="11" t="s">
        <v>76</v>
      </c>
      <c r="AY535" s="190" t="s">
        <v>121</v>
      </c>
    </row>
    <row r="536" spans="2:65" s="11" customFormat="1" x14ac:dyDescent="0.3">
      <c r="B536" s="181"/>
      <c r="D536" s="191" t="s">
        <v>197</v>
      </c>
      <c r="E536" s="190" t="s">
        <v>3</v>
      </c>
      <c r="F536" s="192" t="s">
        <v>625</v>
      </c>
      <c r="H536" s="193">
        <v>4.1849999999999996</v>
      </c>
      <c r="I536" s="186"/>
      <c r="L536" s="181"/>
      <c r="M536" s="187"/>
      <c r="N536" s="188"/>
      <c r="O536" s="188"/>
      <c r="P536" s="188"/>
      <c r="Q536" s="188"/>
      <c r="R536" s="188"/>
      <c r="S536" s="188"/>
      <c r="T536" s="189"/>
      <c r="AT536" s="190" t="s">
        <v>197</v>
      </c>
      <c r="AU536" s="190" t="s">
        <v>130</v>
      </c>
      <c r="AV536" s="11" t="s">
        <v>130</v>
      </c>
      <c r="AW536" s="11" t="s">
        <v>40</v>
      </c>
      <c r="AX536" s="11" t="s">
        <v>76</v>
      </c>
      <c r="AY536" s="190" t="s">
        <v>121</v>
      </c>
    </row>
    <row r="537" spans="2:65" s="11" customFormat="1" x14ac:dyDescent="0.3">
      <c r="B537" s="181"/>
      <c r="D537" s="191" t="s">
        <v>197</v>
      </c>
      <c r="E537" s="190" t="s">
        <v>3</v>
      </c>
      <c r="F537" s="192" t="s">
        <v>626</v>
      </c>
      <c r="H537" s="193">
        <v>6.6</v>
      </c>
      <c r="I537" s="186"/>
      <c r="L537" s="181"/>
      <c r="M537" s="187"/>
      <c r="N537" s="188"/>
      <c r="O537" s="188"/>
      <c r="P537" s="188"/>
      <c r="Q537" s="188"/>
      <c r="R537" s="188"/>
      <c r="S537" s="188"/>
      <c r="T537" s="189"/>
      <c r="AT537" s="190" t="s">
        <v>197</v>
      </c>
      <c r="AU537" s="190" t="s">
        <v>130</v>
      </c>
      <c r="AV537" s="11" t="s">
        <v>130</v>
      </c>
      <c r="AW537" s="11" t="s">
        <v>40</v>
      </c>
      <c r="AX537" s="11" t="s">
        <v>76</v>
      </c>
      <c r="AY537" s="190" t="s">
        <v>121</v>
      </c>
    </row>
    <row r="538" spans="2:65" s="11" customFormat="1" x14ac:dyDescent="0.3">
      <c r="B538" s="181"/>
      <c r="D538" s="191" t="s">
        <v>197</v>
      </c>
      <c r="E538" s="190" t="s">
        <v>3</v>
      </c>
      <c r="F538" s="192" t="s">
        <v>627</v>
      </c>
      <c r="H538" s="193">
        <v>1.55</v>
      </c>
      <c r="I538" s="186"/>
      <c r="L538" s="181"/>
      <c r="M538" s="187"/>
      <c r="N538" s="188"/>
      <c r="O538" s="188"/>
      <c r="P538" s="188"/>
      <c r="Q538" s="188"/>
      <c r="R538" s="188"/>
      <c r="S538" s="188"/>
      <c r="T538" s="189"/>
      <c r="AT538" s="190" t="s">
        <v>197</v>
      </c>
      <c r="AU538" s="190" t="s">
        <v>130</v>
      </c>
      <c r="AV538" s="11" t="s">
        <v>130</v>
      </c>
      <c r="AW538" s="11" t="s">
        <v>40</v>
      </c>
      <c r="AX538" s="11" t="s">
        <v>76</v>
      </c>
      <c r="AY538" s="190" t="s">
        <v>121</v>
      </c>
    </row>
    <row r="539" spans="2:65" s="13" customFormat="1" x14ac:dyDescent="0.3">
      <c r="B539" s="205"/>
      <c r="D539" s="191" t="s">
        <v>197</v>
      </c>
      <c r="E539" s="206" t="s">
        <v>3</v>
      </c>
      <c r="F539" s="207" t="s">
        <v>234</v>
      </c>
      <c r="H539" s="208">
        <v>25.28</v>
      </c>
      <c r="I539" s="209"/>
      <c r="L539" s="205"/>
      <c r="M539" s="210"/>
      <c r="N539" s="211"/>
      <c r="O539" s="211"/>
      <c r="P539" s="211"/>
      <c r="Q539" s="211"/>
      <c r="R539" s="211"/>
      <c r="S539" s="211"/>
      <c r="T539" s="212"/>
      <c r="AT539" s="206" t="s">
        <v>197</v>
      </c>
      <c r="AU539" s="206" t="s">
        <v>130</v>
      </c>
      <c r="AV539" s="13" t="s">
        <v>137</v>
      </c>
      <c r="AW539" s="13" t="s">
        <v>40</v>
      </c>
      <c r="AX539" s="13" t="s">
        <v>76</v>
      </c>
      <c r="AY539" s="206" t="s">
        <v>121</v>
      </c>
    </row>
    <row r="540" spans="2:65" s="12" customFormat="1" x14ac:dyDescent="0.3">
      <c r="B540" s="194"/>
      <c r="D540" s="182" t="s">
        <v>197</v>
      </c>
      <c r="E540" s="195" t="s">
        <v>3</v>
      </c>
      <c r="F540" s="196" t="s">
        <v>204</v>
      </c>
      <c r="H540" s="197">
        <v>50.56</v>
      </c>
      <c r="I540" s="198"/>
      <c r="L540" s="194"/>
      <c r="M540" s="199"/>
      <c r="N540" s="200"/>
      <c r="O540" s="200"/>
      <c r="P540" s="200"/>
      <c r="Q540" s="200"/>
      <c r="R540" s="200"/>
      <c r="S540" s="200"/>
      <c r="T540" s="201"/>
      <c r="AT540" s="202" t="s">
        <v>197</v>
      </c>
      <c r="AU540" s="202" t="s">
        <v>130</v>
      </c>
      <c r="AV540" s="12" t="s">
        <v>143</v>
      </c>
      <c r="AW540" s="12" t="s">
        <v>40</v>
      </c>
      <c r="AX540" s="12" t="s">
        <v>23</v>
      </c>
      <c r="AY540" s="202" t="s">
        <v>121</v>
      </c>
    </row>
    <row r="541" spans="2:65" s="1" customFormat="1" ht="22.5" customHeight="1" x14ac:dyDescent="0.3">
      <c r="B541" s="164"/>
      <c r="C541" s="165" t="s">
        <v>356</v>
      </c>
      <c r="D541" s="165" t="s">
        <v>124</v>
      </c>
      <c r="E541" s="166" t="s">
        <v>628</v>
      </c>
      <c r="F541" s="167" t="s">
        <v>629</v>
      </c>
      <c r="G541" s="168" t="s">
        <v>506</v>
      </c>
      <c r="H541" s="169">
        <v>65</v>
      </c>
      <c r="I541" s="170">
        <v>0</v>
      </c>
      <c r="J541" s="171">
        <f>ROUND(I541*H541,2)</f>
        <v>0</v>
      </c>
      <c r="K541" s="167" t="s">
        <v>128</v>
      </c>
      <c r="L541" s="35"/>
      <c r="M541" s="172" t="s">
        <v>3</v>
      </c>
      <c r="N541" s="173" t="s">
        <v>48</v>
      </c>
      <c r="O541" s="36"/>
      <c r="P541" s="174">
        <f>O541*H541</f>
        <v>0</v>
      </c>
      <c r="Q541" s="174">
        <v>0</v>
      </c>
      <c r="R541" s="174">
        <f>Q541*H541</f>
        <v>0</v>
      </c>
      <c r="S541" s="174">
        <v>0</v>
      </c>
      <c r="T541" s="175">
        <f>S541*H541</f>
        <v>0</v>
      </c>
      <c r="AR541" s="17" t="s">
        <v>507</v>
      </c>
      <c r="AT541" s="17" t="s">
        <v>124</v>
      </c>
      <c r="AU541" s="17" t="s">
        <v>130</v>
      </c>
      <c r="AY541" s="17" t="s">
        <v>121</v>
      </c>
      <c r="BE541" s="176">
        <f>IF(N541="základní",J541,0)</f>
        <v>0</v>
      </c>
      <c r="BF541" s="176">
        <f>IF(N541="snížená",J541,0)</f>
        <v>0</v>
      </c>
      <c r="BG541" s="176">
        <f>IF(N541="zákl. přenesená",J541,0)</f>
        <v>0</v>
      </c>
      <c r="BH541" s="176">
        <f>IF(N541="sníž. přenesená",J541,0)</f>
        <v>0</v>
      </c>
      <c r="BI541" s="176">
        <f>IF(N541="nulová",J541,0)</f>
        <v>0</v>
      </c>
      <c r="BJ541" s="17" t="s">
        <v>130</v>
      </c>
      <c r="BK541" s="176">
        <f>ROUND(I541*H541,2)</f>
        <v>0</v>
      </c>
      <c r="BL541" s="17" t="s">
        <v>507</v>
      </c>
      <c r="BM541" s="17" t="s">
        <v>630</v>
      </c>
    </row>
    <row r="542" spans="2:65" s="11" customFormat="1" x14ac:dyDescent="0.3">
      <c r="B542" s="181"/>
      <c r="D542" s="191" t="s">
        <v>197</v>
      </c>
      <c r="E542" s="190" t="s">
        <v>3</v>
      </c>
      <c r="F542" s="192" t="s">
        <v>631</v>
      </c>
      <c r="H542" s="193">
        <v>65</v>
      </c>
      <c r="I542" s="186"/>
      <c r="L542" s="181"/>
      <c r="M542" s="187"/>
      <c r="N542" s="188"/>
      <c r="O542" s="188"/>
      <c r="P542" s="188"/>
      <c r="Q542" s="188"/>
      <c r="R542" s="188"/>
      <c r="S542" s="188"/>
      <c r="T542" s="189"/>
      <c r="AT542" s="190" t="s">
        <v>197</v>
      </c>
      <c r="AU542" s="190" t="s">
        <v>130</v>
      </c>
      <c r="AV542" s="11" t="s">
        <v>130</v>
      </c>
      <c r="AW542" s="11" t="s">
        <v>40</v>
      </c>
      <c r="AX542" s="11" t="s">
        <v>23</v>
      </c>
      <c r="AY542" s="190" t="s">
        <v>121</v>
      </c>
    </row>
    <row r="543" spans="2:65" s="10" customFormat="1" ht="29.85" customHeight="1" x14ac:dyDescent="0.3">
      <c r="B543" s="150"/>
      <c r="D543" s="161" t="s">
        <v>75</v>
      </c>
      <c r="E543" s="162" t="s">
        <v>632</v>
      </c>
      <c r="F543" s="162" t="s">
        <v>633</v>
      </c>
      <c r="I543" s="153"/>
      <c r="J543" s="163">
        <f>BK543</f>
        <v>0</v>
      </c>
      <c r="L543" s="150"/>
      <c r="M543" s="155"/>
      <c r="N543" s="156"/>
      <c r="O543" s="156"/>
      <c r="P543" s="157">
        <f>SUM(P544:P551)</f>
        <v>0</v>
      </c>
      <c r="Q543" s="156"/>
      <c r="R543" s="157">
        <f>SUM(R544:R551)</f>
        <v>0</v>
      </c>
      <c r="S543" s="156"/>
      <c r="T543" s="158">
        <f>SUM(T544:T551)</f>
        <v>0</v>
      </c>
      <c r="AR543" s="151" t="s">
        <v>23</v>
      </c>
      <c r="AT543" s="159" t="s">
        <v>75</v>
      </c>
      <c r="AU543" s="159" t="s">
        <v>23</v>
      </c>
      <c r="AY543" s="151" t="s">
        <v>121</v>
      </c>
      <c r="BK543" s="160">
        <f>SUM(BK544:BK551)</f>
        <v>0</v>
      </c>
    </row>
    <row r="544" spans="2:65" s="1" customFormat="1" ht="31.5" customHeight="1" x14ac:dyDescent="0.3">
      <c r="B544" s="164"/>
      <c r="C544" s="165" t="s">
        <v>634</v>
      </c>
      <c r="D544" s="165" t="s">
        <v>124</v>
      </c>
      <c r="E544" s="166" t="s">
        <v>635</v>
      </c>
      <c r="F544" s="167" t="s">
        <v>636</v>
      </c>
      <c r="G544" s="168" t="s">
        <v>637</v>
      </c>
      <c r="H544" s="169">
        <v>329.14499999999998</v>
      </c>
      <c r="I544" s="170">
        <v>0</v>
      </c>
      <c r="J544" s="171">
        <f>ROUND(I544*H544,2)</f>
        <v>0</v>
      </c>
      <c r="K544" s="167" t="s">
        <v>128</v>
      </c>
      <c r="L544" s="35"/>
      <c r="M544" s="172" t="s">
        <v>3</v>
      </c>
      <c r="N544" s="173" t="s">
        <v>48</v>
      </c>
      <c r="O544" s="36"/>
      <c r="P544" s="174">
        <f>O544*H544</f>
        <v>0</v>
      </c>
      <c r="Q544" s="174">
        <v>0</v>
      </c>
      <c r="R544" s="174">
        <f>Q544*H544</f>
        <v>0</v>
      </c>
      <c r="S544" s="174">
        <v>0</v>
      </c>
      <c r="T544" s="175">
        <f>S544*H544</f>
        <v>0</v>
      </c>
      <c r="AR544" s="17" t="s">
        <v>143</v>
      </c>
      <c r="AT544" s="17" t="s">
        <v>124</v>
      </c>
      <c r="AU544" s="17" t="s">
        <v>130</v>
      </c>
      <c r="AY544" s="17" t="s">
        <v>121</v>
      </c>
      <c r="BE544" s="176">
        <f>IF(N544="základní",J544,0)</f>
        <v>0</v>
      </c>
      <c r="BF544" s="176">
        <f>IF(N544="snížená",J544,0)</f>
        <v>0</v>
      </c>
      <c r="BG544" s="176">
        <f>IF(N544="zákl. přenesená",J544,0)</f>
        <v>0</v>
      </c>
      <c r="BH544" s="176">
        <f>IF(N544="sníž. přenesená",J544,0)</f>
        <v>0</v>
      </c>
      <c r="BI544" s="176">
        <f>IF(N544="nulová",J544,0)</f>
        <v>0</v>
      </c>
      <c r="BJ544" s="17" t="s">
        <v>130</v>
      </c>
      <c r="BK544" s="176">
        <f>ROUND(I544*H544,2)</f>
        <v>0</v>
      </c>
      <c r="BL544" s="17" t="s">
        <v>143</v>
      </c>
      <c r="BM544" s="17" t="s">
        <v>638</v>
      </c>
    </row>
    <row r="545" spans="2:65" s="1" customFormat="1" ht="22.5" customHeight="1" x14ac:dyDescent="0.3">
      <c r="B545" s="164"/>
      <c r="C545" s="165" t="s">
        <v>639</v>
      </c>
      <c r="D545" s="165" t="s">
        <v>124</v>
      </c>
      <c r="E545" s="166" t="s">
        <v>640</v>
      </c>
      <c r="F545" s="167" t="s">
        <v>641</v>
      </c>
      <c r="G545" s="168" t="s">
        <v>637</v>
      </c>
      <c r="H545" s="169">
        <v>329.14499999999998</v>
      </c>
      <c r="I545" s="170">
        <v>0</v>
      </c>
      <c r="J545" s="171">
        <f>ROUND(I545*H545,2)</f>
        <v>0</v>
      </c>
      <c r="K545" s="167" t="s">
        <v>128</v>
      </c>
      <c r="L545" s="35"/>
      <c r="M545" s="172" t="s">
        <v>3</v>
      </c>
      <c r="N545" s="173" t="s">
        <v>48</v>
      </c>
      <c r="O545" s="36"/>
      <c r="P545" s="174">
        <f>O545*H545</f>
        <v>0</v>
      </c>
      <c r="Q545" s="174">
        <v>0</v>
      </c>
      <c r="R545" s="174">
        <f>Q545*H545</f>
        <v>0</v>
      </c>
      <c r="S545" s="174">
        <v>0</v>
      </c>
      <c r="T545" s="175">
        <f>S545*H545</f>
        <v>0</v>
      </c>
      <c r="AR545" s="17" t="s">
        <v>143</v>
      </c>
      <c r="AT545" s="17" t="s">
        <v>124</v>
      </c>
      <c r="AU545" s="17" t="s">
        <v>130</v>
      </c>
      <c r="AY545" s="17" t="s">
        <v>121</v>
      </c>
      <c r="BE545" s="176">
        <f>IF(N545="základní",J545,0)</f>
        <v>0</v>
      </c>
      <c r="BF545" s="176">
        <f>IF(N545="snížená",J545,0)</f>
        <v>0</v>
      </c>
      <c r="BG545" s="176">
        <f>IF(N545="zákl. přenesená",J545,0)</f>
        <v>0</v>
      </c>
      <c r="BH545" s="176">
        <f>IF(N545="sníž. přenesená",J545,0)</f>
        <v>0</v>
      </c>
      <c r="BI545" s="176">
        <f>IF(N545="nulová",J545,0)</f>
        <v>0</v>
      </c>
      <c r="BJ545" s="17" t="s">
        <v>130</v>
      </c>
      <c r="BK545" s="176">
        <f>ROUND(I545*H545,2)</f>
        <v>0</v>
      </c>
      <c r="BL545" s="17" t="s">
        <v>143</v>
      </c>
      <c r="BM545" s="17" t="s">
        <v>642</v>
      </c>
    </row>
    <row r="546" spans="2:65" s="1" customFormat="1" ht="22.5" customHeight="1" x14ac:dyDescent="0.3">
      <c r="B546" s="164"/>
      <c r="C546" s="165" t="s">
        <v>643</v>
      </c>
      <c r="D546" s="165" t="s">
        <v>124</v>
      </c>
      <c r="E546" s="166" t="s">
        <v>644</v>
      </c>
      <c r="F546" s="167" t="s">
        <v>645</v>
      </c>
      <c r="G546" s="168" t="s">
        <v>637</v>
      </c>
      <c r="H546" s="169">
        <v>2962.413</v>
      </c>
      <c r="I546" s="170">
        <v>0</v>
      </c>
      <c r="J546" s="171">
        <f>ROUND(I546*H546,2)</f>
        <v>0</v>
      </c>
      <c r="K546" s="167" t="s">
        <v>128</v>
      </c>
      <c r="L546" s="35"/>
      <c r="M546" s="172" t="s">
        <v>3</v>
      </c>
      <c r="N546" s="173" t="s">
        <v>48</v>
      </c>
      <c r="O546" s="36"/>
      <c r="P546" s="174">
        <f>O546*H546</f>
        <v>0</v>
      </c>
      <c r="Q546" s="174">
        <v>0</v>
      </c>
      <c r="R546" s="174">
        <f>Q546*H546</f>
        <v>0</v>
      </c>
      <c r="S546" s="174">
        <v>0</v>
      </c>
      <c r="T546" s="175">
        <f>S546*H546</f>
        <v>0</v>
      </c>
      <c r="AR546" s="17" t="s">
        <v>143</v>
      </c>
      <c r="AT546" s="17" t="s">
        <v>124</v>
      </c>
      <c r="AU546" s="17" t="s">
        <v>130</v>
      </c>
      <c r="AY546" s="17" t="s">
        <v>121</v>
      </c>
      <c r="BE546" s="176">
        <f>IF(N546="základní",J546,0)</f>
        <v>0</v>
      </c>
      <c r="BF546" s="176">
        <f>IF(N546="snížená",J546,0)</f>
        <v>0</v>
      </c>
      <c r="BG546" s="176">
        <f>IF(N546="zákl. přenesená",J546,0)</f>
        <v>0</v>
      </c>
      <c r="BH546" s="176">
        <f>IF(N546="sníž. přenesená",J546,0)</f>
        <v>0</v>
      </c>
      <c r="BI546" s="176">
        <f>IF(N546="nulová",J546,0)</f>
        <v>0</v>
      </c>
      <c r="BJ546" s="17" t="s">
        <v>130</v>
      </c>
      <c r="BK546" s="176">
        <f>ROUND(I546*H546,2)</f>
        <v>0</v>
      </c>
      <c r="BL546" s="17" t="s">
        <v>143</v>
      </c>
      <c r="BM546" s="17" t="s">
        <v>646</v>
      </c>
    </row>
    <row r="547" spans="2:65" s="11" customFormat="1" x14ac:dyDescent="0.3">
      <c r="B547" s="181"/>
      <c r="D547" s="182" t="s">
        <v>197</v>
      </c>
      <c r="E547" s="183" t="s">
        <v>3</v>
      </c>
      <c r="F547" s="184" t="s">
        <v>647</v>
      </c>
      <c r="H547" s="185">
        <v>2962.413</v>
      </c>
      <c r="I547" s="186"/>
      <c r="L547" s="181"/>
      <c r="M547" s="187"/>
      <c r="N547" s="188"/>
      <c r="O547" s="188"/>
      <c r="P547" s="188"/>
      <c r="Q547" s="188"/>
      <c r="R547" s="188"/>
      <c r="S547" s="188"/>
      <c r="T547" s="189"/>
      <c r="AT547" s="190" t="s">
        <v>197</v>
      </c>
      <c r="AU547" s="190" t="s">
        <v>130</v>
      </c>
      <c r="AV547" s="11" t="s">
        <v>130</v>
      </c>
      <c r="AW547" s="11" t="s">
        <v>40</v>
      </c>
      <c r="AX547" s="11" t="s">
        <v>23</v>
      </c>
      <c r="AY547" s="190" t="s">
        <v>121</v>
      </c>
    </row>
    <row r="548" spans="2:65" s="1" customFormat="1" ht="22.5" customHeight="1" x14ac:dyDescent="0.3">
      <c r="B548" s="164"/>
      <c r="C548" s="165" t="s">
        <v>648</v>
      </c>
      <c r="D548" s="165" t="s">
        <v>124</v>
      </c>
      <c r="E548" s="166" t="s">
        <v>649</v>
      </c>
      <c r="F548" s="167" t="s">
        <v>650</v>
      </c>
      <c r="G548" s="168" t="s">
        <v>637</v>
      </c>
      <c r="H548" s="169">
        <v>230.41</v>
      </c>
      <c r="I548" s="170">
        <v>0</v>
      </c>
      <c r="J548" s="171">
        <f>ROUND(I548*H548,2)</f>
        <v>0</v>
      </c>
      <c r="K548" s="167" t="s">
        <v>3</v>
      </c>
      <c r="L548" s="35"/>
      <c r="M548" s="172" t="s">
        <v>3</v>
      </c>
      <c r="N548" s="173" t="s">
        <v>48</v>
      </c>
      <c r="O548" s="36"/>
      <c r="P548" s="174">
        <f>O548*H548</f>
        <v>0</v>
      </c>
      <c r="Q548" s="174">
        <v>0</v>
      </c>
      <c r="R548" s="174">
        <f>Q548*H548</f>
        <v>0</v>
      </c>
      <c r="S548" s="174">
        <v>0</v>
      </c>
      <c r="T548" s="175">
        <f>S548*H548</f>
        <v>0</v>
      </c>
      <c r="AR548" s="17" t="s">
        <v>143</v>
      </c>
      <c r="AT548" s="17" t="s">
        <v>124</v>
      </c>
      <c r="AU548" s="17" t="s">
        <v>130</v>
      </c>
      <c r="AY548" s="17" t="s">
        <v>121</v>
      </c>
      <c r="BE548" s="176">
        <f>IF(N548="základní",J548,0)</f>
        <v>0</v>
      </c>
      <c r="BF548" s="176">
        <f>IF(N548="snížená",J548,0)</f>
        <v>0</v>
      </c>
      <c r="BG548" s="176">
        <f>IF(N548="zákl. přenesená",J548,0)</f>
        <v>0</v>
      </c>
      <c r="BH548" s="176">
        <f>IF(N548="sníž. přenesená",J548,0)</f>
        <v>0</v>
      </c>
      <c r="BI548" s="176">
        <f>IF(N548="nulová",J548,0)</f>
        <v>0</v>
      </c>
      <c r="BJ548" s="17" t="s">
        <v>130</v>
      </c>
      <c r="BK548" s="176">
        <f>ROUND(I548*H548,2)</f>
        <v>0</v>
      </c>
      <c r="BL548" s="17" t="s">
        <v>143</v>
      </c>
      <c r="BM548" s="17" t="s">
        <v>651</v>
      </c>
    </row>
    <row r="549" spans="2:65" s="11" customFormat="1" x14ac:dyDescent="0.3">
      <c r="B549" s="181"/>
      <c r="D549" s="182" t="s">
        <v>197</v>
      </c>
      <c r="E549" s="183" t="s">
        <v>3</v>
      </c>
      <c r="F549" s="184" t="s">
        <v>652</v>
      </c>
      <c r="H549" s="185">
        <v>230.41</v>
      </c>
      <c r="I549" s="186"/>
      <c r="L549" s="181"/>
      <c r="M549" s="187"/>
      <c r="N549" s="188"/>
      <c r="O549" s="188"/>
      <c r="P549" s="188"/>
      <c r="Q549" s="188"/>
      <c r="R549" s="188"/>
      <c r="S549" s="188"/>
      <c r="T549" s="189"/>
      <c r="AT549" s="190" t="s">
        <v>197</v>
      </c>
      <c r="AU549" s="190" t="s">
        <v>130</v>
      </c>
      <c r="AV549" s="11" t="s">
        <v>130</v>
      </c>
      <c r="AW549" s="11" t="s">
        <v>40</v>
      </c>
      <c r="AX549" s="11" t="s">
        <v>23</v>
      </c>
      <c r="AY549" s="190" t="s">
        <v>121</v>
      </c>
    </row>
    <row r="550" spans="2:65" s="1" customFormat="1" ht="22.5" customHeight="1" x14ac:dyDescent="0.3">
      <c r="B550" s="164"/>
      <c r="C550" s="165" t="s">
        <v>653</v>
      </c>
      <c r="D550" s="165" t="s">
        <v>124</v>
      </c>
      <c r="E550" s="166" t="s">
        <v>654</v>
      </c>
      <c r="F550" s="167" t="s">
        <v>655</v>
      </c>
      <c r="G550" s="168" t="s">
        <v>637</v>
      </c>
      <c r="H550" s="169">
        <v>98.747</v>
      </c>
      <c r="I550" s="170">
        <v>0</v>
      </c>
      <c r="J550" s="171">
        <f>ROUND(I550*H550,2)</f>
        <v>0</v>
      </c>
      <c r="K550" s="167" t="s">
        <v>128</v>
      </c>
      <c r="L550" s="35"/>
      <c r="M550" s="172" t="s">
        <v>3</v>
      </c>
      <c r="N550" s="173" t="s">
        <v>48</v>
      </c>
      <c r="O550" s="36"/>
      <c r="P550" s="174">
        <f>O550*H550</f>
        <v>0</v>
      </c>
      <c r="Q550" s="174">
        <v>0</v>
      </c>
      <c r="R550" s="174">
        <f>Q550*H550</f>
        <v>0</v>
      </c>
      <c r="S550" s="174">
        <v>0</v>
      </c>
      <c r="T550" s="175">
        <f>S550*H550</f>
        <v>0</v>
      </c>
      <c r="AR550" s="17" t="s">
        <v>143</v>
      </c>
      <c r="AT550" s="17" t="s">
        <v>124</v>
      </c>
      <c r="AU550" s="17" t="s">
        <v>130</v>
      </c>
      <c r="AY550" s="17" t="s">
        <v>121</v>
      </c>
      <c r="BE550" s="176">
        <f>IF(N550="základní",J550,0)</f>
        <v>0</v>
      </c>
      <c r="BF550" s="176">
        <f>IF(N550="snížená",J550,0)</f>
        <v>0</v>
      </c>
      <c r="BG550" s="176">
        <f>IF(N550="zákl. přenesená",J550,0)</f>
        <v>0</v>
      </c>
      <c r="BH550" s="176">
        <f>IF(N550="sníž. přenesená",J550,0)</f>
        <v>0</v>
      </c>
      <c r="BI550" s="176">
        <f>IF(N550="nulová",J550,0)</f>
        <v>0</v>
      </c>
      <c r="BJ550" s="17" t="s">
        <v>130</v>
      </c>
      <c r="BK550" s="176">
        <f>ROUND(I550*H550,2)</f>
        <v>0</v>
      </c>
      <c r="BL550" s="17" t="s">
        <v>143</v>
      </c>
      <c r="BM550" s="17" t="s">
        <v>656</v>
      </c>
    </row>
    <row r="551" spans="2:65" s="11" customFormat="1" x14ac:dyDescent="0.3">
      <c r="B551" s="181"/>
      <c r="D551" s="191" t="s">
        <v>197</v>
      </c>
      <c r="E551" s="190" t="s">
        <v>3</v>
      </c>
      <c r="F551" s="192" t="s">
        <v>657</v>
      </c>
      <c r="H551" s="193">
        <v>98.747</v>
      </c>
      <c r="I551" s="186"/>
      <c r="L551" s="181"/>
      <c r="M551" s="187"/>
      <c r="N551" s="188"/>
      <c r="O551" s="188"/>
      <c r="P551" s="188"/>
      <c r="Q551" s="188"/>
      <c r="R551" s="188"/>
      <c r="S551" s="188"/>
      <c r="T551" s="189"/>
      <c r="AT551" s="190" t="s">
        <v>197</v>
      </c>
      <c r="AU551" s="190" t="s">
        <v>130</v>
      </c>
      <c r="AV551" s="11" t="s">
        <v>130</v>
      </c>
      <c r="AW551" s="11" t="s">
        <v>40</v>
      </c>
      <c r="AX551" s="11" t="s">
        <v>23</v>
      </c>
      <c r="AY551" s="190" t="s">
        <v>121</v>
      </c>
    </row>
    <row r="552" spans="2:65" s="10" customFormat="1" ht="29.85" customHeight="1" x14ac:dyDescent="0.3">
      <c r="B552" s="150"/>
      <c r="D552" s="161" t="s">
        <v>75</v>
      </c>
      <c r="E552" s="162" t="s">
        <v>658</v>
      </c>
      <c r="F552" s="162" t="s">
        <v>659</v>
      </c>
      <c r="I552" s="153"/>
      <c r="J552" s="163">
        <f>BK552</f>
        <v>0</v>
      </c>
      <c r="L552" s="150"/>
      <c r="M552" s="155"/>
      <c r="N552" s="156"/>
      <c r="O552" s="156"/>
      <c r="P552" s="157">
        <f>P553</f>
        <v>0</v>
      </c>
      <c r="Q552" s="156"/>
      <c r="R552" s="157">
        <f>R553</f>
        <v>0</v>
      </c>
      <c r="S552" s="156"/>
      <c r="T552" s="158">
        <f>T553</f>
        <v>0</v>
      </c>
      <c r="AR552" s="151" t="s">
        <v>23</v>
      </c>
      <c r="AT552" s="159" t="s">
        <v>75</v>
      </c>
      <c r="AU552" s="159" t="s">
        <v>23</v>
      </c>
      <c r="AY552" s="151" t="s">
        <v>121</v>
      </c>
      <c r="BK552" s="160">
        <f>BK553</f>
        <v>0</v>
      </c>
    </row>
    <row r="553" spans="2:65" s="1" customFormat="1" ht="22.5" customHeight="1" x14ac:dyDescent="0.3">
      <c r="B553" s="164"/>
      <c r="C553" s="165" t="s">
        <v>660</v>
      </c>
      <c r="D553" s="165" t="s">
        <v>124</v>
      </c>
      <c r="E553" s="166" t="s">
        <v>661</v>
      </c>
      <c r="F553" s="167" t="s">
        <v>662</v>
      </c>
      <c r="G553" s="168" t="s">
        <v>637</v>
      </c>
      <c r="H553" s="169">
        <v>227.11600000000001</v>
      </c>
      <c r="I553" s="170">
        <v>0</v>
      </c>
      <c r="J553" s="171">
        <f>ROUND(I553*H553,2)</f>
        <v>0</v>
      </c>
      <c r="K553" s="167" t="s">
        <v>128</v>
      </c>
      <c r="L553" s="35"/>
      <c r="M553" s="172" t="s">
        <v>3</v>
      </c>
      <c r="N553" s="173" t="s">
        <v>48</v>
      </c>
      <c r="O553" s="36"/>
      <c r="P553" s="174">
        <f>O553*H553</f>
        <v>0</v>
      </c>
      <c r="Q553" s="174">
        <v>0</v>
      </c>
      <c r="R553" s="174">
        <f>Q553*H553</f>
        <v>0</v>
      </c>
      <c r="S553" s="174">
        <v>0</v>
      </c>
      <c r="T553" s="175">
        <f>S553*H553</f>
        <v>0</v>
      </c>
      <c r="AR553" s="17" t="s">
        <v>143</v>
      </c>
      <c r="AT553" s="17" t="s">
        <v>124</v>
      </c>
      <c r="AU553" s="17" t="s">
        <v>130</v>
      </c>
      <c r="AY553" s="17" t="s">
        <v>121</v>
      </c>
      <c r="BE553" s="176">
        <f>IF(N553="základní",J553,0)</f>
        <v>0</v>
      </c>
      <c r="BF553" s="176">
        <f>IF(N553="snížená",J553,0)</f>
        <v>0</v>
      </c>
      <c r="BG553" s="176">
        <f>IF(N553="zákl. přenesená",J553,0)</f>
        <v>0</v>
      </c>
      <c r="BH553" s="176">
        <f>IF(N553="sníž. přenesená",J553,0)</f>
        <v>0</v>
      </c>
      <c r="BI553" s="176">
        <f>IF(N553="nulová",J553,0)</f>
        <v>0</v>
      </c>
      <c r="BJ553" s="17" t="s">
        <v>130</v>
      </c>
      <c r="BK553" s="176">
        <f>ROUND(I553*H553,2)</f>
        <v>0</v>
      </c>
      <c r="BL553" s="17" t="s">
        <v>143</v>
      </c>
      <c r="BM553" s="17" t="s">
        <v>663</v>
      </c>
    </row>
    <row r="554" spans="2:65" s="10" customFormat="1" ht="37.35" customHeight="1" x14ac:dyDescent="0.35">
      <c r="B554" s="150"/>
      <c r="D554" s="151" t="s">
        <v>75</v>
      </c>
      <c r="E554" s="152" t="s">
        <v>664</v>
      </c>
      <c r="F554" s="152" t="s">
        <v>665</v>
      </c>
      <c r="I554" s="153"/>
      <c r="J554" s="154">
        <f>BK554</f>
        <v>0</v>
      </c>
      <c r="L554" s="150"/>
      <c r="M554" s="155"/>
      <c r="N554" s="156"/>
      <c r="O554" s="156"/>
      <c r="P554" s="157">
        <f>P555+P568+P572+P574+P576+P578+P657+P728+P741+P760+P779+P833+P847+P864+P897</f>
        <v>0</v>
      </c>
      <c r="Q554" s="156"/>
      <c r="R554" s="157">
        <f>R555+R568+R572+R574+R576+R578+R657+R728+R741+R760+R779+R833+R847+R864+R897</f>
        <v>27.885241989999997</v>
      </c>
      <c r="S554" s="156"/>
      <c r="T554" s="158">
        <f>T555+T568+T572+T574+T576+T578+T657+T728+T741+T760+T779+T833+T847+T864+T897</f>
        <v>6.3589664999999993</v>
      </c>
      <c r="AR554" s="151" t="s">
        <v>130</v>
      </c>
      <c r="AT554" s="159" t="s">
        <v>75</v>
      </c>
      <c r="AU554" s="159" t="s">
        <v>76</v>
      </c>
      <c r="AY554" s="151" t="s">
        <v>121</v>
      </c>
      <c r="BK554" s="160">
        <f>BK555+BK568+BK572+BK574+BK576+BK578+BK657+BK728+BK741+BK760+BK779+BK833+BK847+BK864+BK897</f>
        <v>0</v>
      </c>
    </row>
    <row r="555" spans="2:65" s="10" customFormat="1" ht="19.899999999999999" customHeight="1" x14ac:dyDescent="0.3">
      <c r="B555" s="150"/>
      <c r="D555" s="161" t="s">
        <v>75</v>
      </c>
      <c r="E555" s="162" t="s">
        <v>666</v>
      </c>
      <c r="F555" s="162" t="s">
        <v>667</v>
      </c>
      <c r="I555" s="153"/>
      <c r="J555" s="163">
        <f>BK555</f>
        <v>0</v>
      </c>
      <c r="L555" s="150"/>
      <c r="M555" s="155"/>
      <c r="N555" s="156"/>
      <c r="O555" s="156"/>
      <c r="P555" s="157">
        <f>SUM(P556:P567)</f>
        <v>0</v>
      </c>
      <c r="Q555" s="156"/>
      <c r="R555" s="157">
        <f>SUM(R556:R567)</f>
        <v>6.3350000000000004E-2</v>
      </c>
      <c r="S555" s="156"/>
      <c r="T555" s="158">
        <f>SUM(T556:T567)</f>
        <v>0</v>
      </c>
      <c r="AR555" s="151" t="s">
        <v>130</v>
      </c>
      <c r="AT555" s="159" t="s">
        <v>75</v>
      </c>
      <c r="AU555" s="159" t="s">
        <v>23</v>
      </c>
      <c r="AY555" s="151" t="s">
        <v>121</v>
      </c>
      <c r="BK555" s="160">
        <f>SUM(BK556:BK567)</f>
        <v>0</v>
      </c>
    </row>
    <row r="556" spans="2:65" s="1" customFormat="1" ht="22.5" customHeight="1" x14ac:dyDescent="0.3">
      <c r="B556" s="164"/>
      <c r="C556" s="165" t="s">
        <v>668</v>
      </c>
      <c r="D556" s="165" t="s">
        <v>124</v>
      </c>
      <c r="E556" s="166" t="s">
        <v>669</v>
      </c>
      <c r="F556" s="167" t="s">
        <v>670</v>
      </c>
      <c r="G556" s="168" t="s">
        <v>211</v>
      </c>
      <c r="H556" s="169">
        <v>10</v>
      </c>
      <c r="I556" s="170">
        <v>0</v>
      </c>
      <c r="J556" s="171">
        <f>ROUND(I556*H556,2)</f>
        <v>0</v>
      </c>
      <c r="K556" s="167" t="s">
        <v>128</v>
      </c>
      <c r="L556" s="35"/>
      <c r="M556" s="172" t="s">
        <v>3</v>
      </c>
      <c r="N556" s="173" t="s">
        <v>48</v>
      </c>
      <c r="O556" s="36"/>
      <c r="P556" s="174">
        <f>O556*H556</f>
        <v>0</v>
      </c>
      <c r="Q556" s="174">
        <v>0</v>
      </c>
      <c r="R556" s="174">
        <f>Q556*H556</f>
        <v>0</v>
      </c>
      <c r="S556" s="174">
        <v>0</v>
      </c>
      <c r="T556" s="175">
        <f>S556*H556</f>
        <v>0</v>
      </c>
      <c r="AR556" s="17" t="s">
        <v>305</v>
      </c>
      <c r="AT556" s="17" t="s">
        <v>124</v>
      </c>
      <c r="AU556" s="17" t="s">
        <v>130</v>
      </c>
      <c r="AY556" s="17" t="s">
        <v>121</v>
      </c>
      <c r="BE556" s="176">
        <f>IF(N556="základní",J556,0)</f>
        <v>0</v>
      </c>
      <c r="BF556" s="176">
        <f>IF(N556="snížená",J556,0)</f>
        <v>0</v>
      </c>
      <c r="BG556" s="176">
        <f>IF(N556="zákl. přenesená",J556,0)</f>
        <v>0</v>
      </c>
      <c r="BH556" s="176">
        <f>IF(N556="sníž. přenesená",J556,0)</f>
        <v>0</v>
      </c>
      <c r="BI556" s="176">
        <f>IF(N556="nulová",J556,0)</f>
        <v>0</v>
      </c>
      <c r="BJ556" s="17" t="s">
        <v>130</v>
      </c>
      <c r="BK556" s="176">
        <f>ROUND(I556*H556,2)</f>
        <v>0</v>
      </c>
      <c r="BL556" s="17" t="s">
        <v>305</v>
      </c>
      <c r="BM556" s="17" t="s">
        <v>671</v>
      </c>
    </row>
    <row r="557" spans="2:65" s="11" customFormat="1" x14ac:dyDescent="0.3">
      <c r="B557" s="181"/>
      <c r="D557" s="191" t="s">
        <v>197</v>
      </c>
      <c r="E557" s="190" t="s">
        <v>3</v>
      </c>
      <c r="F557" s="192" t="s">
        <v>672</v>
      </c>
      <c r="H557" s="193">
        <v>5</v>
      </c>
      <c r="I557" s="186"/>
      <c r="L557" s="181"/>
      <c r="M557" s="187"/>
      <c r="N557" s="188"/>
      <c r="O557" s="188"/>
      <c r="P557" s="188"/>
      <c r="Q557" s="188"/>
      <c r="R557" s="188"/>
      <c r="S557" s="188"/>
      <c r="T557" s="189"/>
      <c r="AT557" s="190" t="s">
        <v>197</v>
      </c>
      <c r="AU557" s="190" t="s">
        <v>130</v>
      </c>
      <c r="AV557" s="11" t="s">
        <v>130</v>
      </c>
      <c r="AW557" s="11" t="s">
        <v>40</v>
      </c>
      <c r="AX557" s="11" t="s">
        <v>76</v>
      </c>
      <c r="AY557" s="190" t="s">
        <v>121</v>
      </c>
    </row>
    <row r="558" spans="2:65" s="11" customFormat="1" x14ac:dyDescent="0.3">
      <c r="B558" s="181"/>
      <c r="D558" s="191" t="s">
        <v>197</v>
      </c>
      <c r="E558" s="190" t="s">
        <v>3</v>
      </c>
      <c r="F558" s="192" t="s">
        <v>673</v>
      </c>
      <c r="H558" s="193">
        <v>5</v>
      </c>
      <c r="I558" s="186"/>
      <c r="L558" s="181"/>
      <c r="M558" s="187"/>
      <c r="N558" s="188"/>
      <c r="O558" s="188"/>
      <c r="P558" s="188"/>
      <c r="Q558" s="188"/>
      <c r="R558" s="188"/>
      <c r="S558" s="188"/>
      <c r="T558" s="189"/>
      <c r="AT558" s="190" t="s">
        <v>197</v>
      </c>
      <c r="AU558" s="190" t="s">
        <v>130</v>
      </c>
      <c r="AV558" s="11" t="s">
        <v>130</v>
      </c>
      <c r="AW558" s="11" t="s">
        <v>40</v>
      </c>
      <c r="AX558" s="11" t="s">
        <v>76</v>
      </c>
      <c r="AY558" s="190" t="s">
        <v>121</v>
      </c>
    </row>
    <row r="559" spans="2:65" s="12" customFormat="1" x14ac:dyDescent="0.3">
      <c r="B559" s="194"/>
      <c r="D559" s="182" t="s">
        <v>197</v>
      </c>
      <c r="E559" s="195" t="s">
        <v>3</v>
      </c>
      <c r="F559" s="196" t="s">
        <v>204</v>
      </c>
      <c r="H559" s="197">
        <v>10</v>
      </c>
      <c r="I559" s="198"/>
      <c r="L559" s="194"/>
      <c r="M559" s="199"/>
      <c r="N559" s="200"/>
      <c r="O559" s="200"/>
      <c r="P559" s="200"/>
      <c r="Q559" s="200"/>
      <c r="R559" s="200"/>
      <c r="S559" s="200"/>
      <c r="T559" s="201"/>
      <c r="AT559" s="202" t="s">
        <v>197</v>
      </c>
      <c r="AU559" s="202" t="s">
        <v>130</v>
      </c>
      <c r="AV559" s="12" t="s">
        <v>143</v>
      </c>
      <c r="AW559" s="12" t="s">
        <v>40</v>
      </c>
      <c r="AX559" s="12" t="s">
        <v>23</v>
      </c>
      <c r="AY559" s="202" t="s">
        <v>121</v>
      </c>
    </row>
    <row r="560" spans="2:65" s="1" customFormat="1" ht="22.5" customHeight="1" x14ac:dyDescent="0.3">
      <c r="B560" s="164"/>
      <c r="C560" s="213" t="s">
        <v>674</v>
      </c>
      <c r="D560" s="213" t="s">
        <v>335</v>
      </c>
      <c r="E560" s="214" t="s">
        <v>675</v>
      </c>
      <c r="F560" s="215" t="s">
        <v>676</v>
      </c>
      <c r="G560" s="216" t="s">
        <v>637</v>
      </c>
      <c r="H560" s="217">
        <v>3.0000000000000001E-3</v>
      </c>
      <c r="I560" s="218">
        <v>0</v>
      </c>
      <c r="J560" s="219">
        <f>ROUND(I560*H560,2)</f>
        <v>0</v>
      </c>
      <c r="K560" s="215" t="s">
        <v>128</v>
      </c>
      <c r="L560" s="220"/>
      <c r="M560" s="221" t="s">
        <v>3</v>
      </c>
      <c r="N560" s="222" t="s">
        <v>48</v>
      </c>
      <c r="O560" s="36"/>
      <c r="P560" s="174">
        <f>O560*H560</f>
        <v>0</v>
      </c>
      <c r="Q560" s="174">
        <v>1</v>
      </c>
      <c r="R560" s="174">
        <f>Q560*H560</f>
        <v>3.0000000000000001E-3</v>
      </c>
      <c r="S560" s="174">
        <v>0</v>
      </c>
      <c r="T560" s="175">
        <f>S560*H560</f>
        <v>0</v>
      </c>
      <c r="AR560" s="17" t="s">
        <v>405</v>
      </c>
      <c r="AT560" s="17" t="s">
        <v>335</v>
      </c>
      <c r="AU560" s="17" t="s">
        <v>130</v>
      </c>
      <c r="AY560" s="17" t="s">
        <v>121</v>
      </c>
      <c r="BE560" s="176">
        <f>IF(N560="základní",J560,0)</f>
        <v>0</v>
      </c>
      <c r="BF560" s="176">
        <f>IF(N560="snížená",J560,0)</f>
        <v>0</v>
      </c>
      <c r="BG560" s="176">
        <f>IF(N560="zákl. přenesená",J560,0)</f>
        <v>0</v>
      </c>
      <c r="BH560" s="176">
        <f>IF(N560="sníž. přenesená",J560,0)</f>
        <v>0</v>
      </c>
      <c r="BI560" s="176">
        <f>IF(N560="nulová",J560,0)</f>
        <v>0</v>
      </c>
      <c r="BJ560" s="17" t="s">
        <v>130</v>
      </c>
      <c r="BK560" s="176">
        <f>ROUND(I560*H560,2)</f>
        <v>0</v>
      </c>
      <c r="BL560" s="17" t="s">
        <v>305</v>
      </c>
      <c r="BM560" s="17" t="s">
        <v>677</v>
      </c>
    </row>
    <row r="561" spans="2:65" s="1" customFormat="1" ht="27" x14ac:dyDescent="0.3">
      <c r="B561" s="35"/>
      <c r="D561" s="191" t="s">
        <v>213</v>
      </c>
      <c r="F561" s="203" t="s">
        <v>678</v>
      </c>
      <c r="I561" s="204"/>
      <c r="L561" s="35"/>
      <c r="M561" s="64"/>
      <c r="N561" s="36"/>
      <c r="O561" s="36"/>
      <c r="P561" s="36"/>
      <c r="Q561" s="36"/>
      <c r="R561" s="36"/>
      <c r="S561" s="36"/>
      <c r="T561" s="65"/>
      <c r="AT561" s="17" t="s">
        <v>213</v>
      </c>
      <c r="AU561" s="17" t="s">
        <v>130</v>
      </c>
    </row>
    <row r="562" spans="2:65" s="11" customFormat="1" x14ac:dyDescent="0.3">
      <c r="B562" s="181"/>
      <c r="D562" s="182" t="s">
        <v>197</v>
      </c>
      <c r="F562" s="184" t="s">
        <v>679</v>
      </c>
      <c r="H562" s="185">
        <v>3.0000000000000001E-3</v>
      </c>
      <c r="I562" s="186"/>
      <c r="L562" s="181"/>
      <c r="M562" s="187"/>
      <c r="N562" s="188"/>
      <c r="O562" s="188"/>
      <c r="P562" s="188"/>
      <c r="Q562" s="188"/>
      <c r="R562" s="188"/>
      <c r="S562" s="188"/>
      <c r="T562" s="189"/>
      <c r="AT562" s="190" t="s">
        <v>197</v>
      </c>
      <c r="AU562" s="190" t="s">
        <v>130</v>
      </c>
      <c r="AV562" s="11" t="s">
        <v>130</v>
      </c>
      <c r="AW562" s="11" t="s">
        <v>4</v>
      </c>
      <c r="AX562" s="11" t="s">
        <v>23</v>
      </c>
      <c r="AY562" s="190" t="s">
        <v>121</v>
      </c>
    </row>
    <row r="563" spans="2:65" s="1" customFormat="1" ht="22.5" customHeight="1" x14ac:dyDescent="0.3">
      <c r="B563" s="164"/>
      <c r="C563" s="165" t="s">
        <v>680</v>
      </c>
      <c r="D563" s="165" t="s">
        <v>124</v>
      </c>
      <c r="E563" s="166" t="s">
        <v>681</v>
      </c>
      <c r="F563" s="167" t="s">
        <v>682</v>
      </c>
      <c r="G563" s="168" t="s">
        <v>211</v>
      </c>
      <c r="H563" s="169">
        <v>10</v>
      </c>
      <c r="I563" s="170">
        <v>0</v>
      </c>
      <c r="J563" s="171">
        <f>ROUND(I563*H563,2)</f>
        <v>0</v>
      </c>
      <c r="K563" s="167" t="s">
        <v>128</v>
      </c>
      <c r="L563" s="35"/>
      <c r="M563" s="172" t="s">
        <v>3</v>
      </c>
      <c r="N563" s="173" t="s">
        <v>48</v>
      </c>
      <c r="O563" s="36"/>
      <c r="P563" s="174">
        <f>O563*H563</f>
        <v>0</v>
      </c>
      <c r="Q563" s="174">
        <v>4.0000000000000002E-4</v>
      </c>
      <c r="R563" s="174">
        <f>Q563*H563</f>
        <v>4.0000000000000001E-3</v>
      </c>
      <c r="S563" s="174">
        <v>0</v>
      </c>
      <c r="T563" s="175">
        <f>S563*H563</f>
        <v>0</v>
      </c>
      <c r="AR563" s="17" t="s">
        <v>305</v>
      </c>
      <c r="AT563" s="17" t="s">
        <v>124</v>
      </c>
      <c r="AU563" s="17" t="s">
        <v>130</v>
      </c>
      <c r="AY563" s="17" t="s">
        <v>121</v>
      </c>
      <c r="BE563" s="176">
        <f>IF(N563="základní",J563,0)</f>
        <v>0</v>
      </c>
      <c r="BF563" s="176">
        <f>IF(N563="snížená",J563,0)</f>
        <v>0</v>
      </c>
      <c r="BG563" s="176">
        <f>IF(N563="zákl. přenesená",J563,0)</f>
        <v>0</v>
      </c>
      <c r="BH563" s="176">
        <f>IF(N563="sníž. přenesená",J563,0)</f>
        <v>0</v>
      </c>
      <c r="BI563" s="176">
        <f>IF(N563="nulová",J563,0)</f>
        <v>0</v>
      </c>
      <c r="BJ563" s="17" t="s">
        <v>130</v>
      </c>
      <c r="BK563" s="176">
        <f>ROUND(I563*H563,2)</f>
        <v>0</v>
      </c>
      <c r="BL563" s="17" t="s">
        <v>305</v>
      </c>
      <c r="BM563" s="17" t="s">
        <v>683</v>
      </c>
    </row>
    <row r="564" spans="2:65" s="1" customFormat="1" ht="22.5" customHeight="1" x14ac:dyDescent="0.3">
      <c r="B564" s="164"/>
      <c r="C564" s="213" t="s">
        <v>684</v>
      </c>
      <c r="D564" s="213" t="s">
        <v>335</v>
      </c>
      <c r="E564" s="214" t="s">
        <v>685</v>
      </c>
      <c r="F564" s="215" t="s">
        <v>686</v>
      </c>
      <c r="G564" s="216" t="s">
        <v>211</v>
      </c>
      <c r="H564" s="217">
        <v>11.5</v>
      </c>
      <c r="I564" s="218">
        <v>0</v>
      </c>
      <c r="J564" s="219">
        <f>ROUND(I564*H564,2)</f>
        <v>0</v>
      </c>
      <c r="K564" s="215" t="s">
        <v>3</v>
      </c>
      <c r="L564" s="220"/>
      <c r="M564" s="221" t="s">
        <v>3</v>
      </c>
      <c r="N564" s="222" t="s">
        <v>48</v>
      </c>
      <c r="O564" s="36"/>
      <c r="P564" s="174">
        <f>O564*H564</f>
        <v>0</v>
      </c>
      <c r="Q564" s="174">
        <v>4.8999999999999998E-3</v>
      </c>
      <c r="R564" s="174">
        <f>Q564*H564</f>
        <v>5.6349999999999997E-2</v>
      </c>
      <c r="S564" s="174">
        <v>0</v>
      </c>
      <c r="T564" s="175">
        <f>S564*H564</f>
        <v>0</v>
      </c>
      <c r="AR564" s="17" t="s">
        <v>405</v>
      </c>
      <c r="AT564" s="17" t="s">
        <v>335</v>
      </c>
      <c r="AU564" s="17" t="s">
        <v>130</v>
      </c>
      <c r="AY564" s="17" t="s">
        <v>121</v>
      </c>
      <c r="BE564" s="176">
        <f>IF(N564="základní",J564,0)</f>
        <v>0</v>
      </c>
      <c r="BF564" s="176">
        <f>IF(N564="snížená",J564,0)</f>
        <v>0</v>
      </c>
      <c r="BG564" s="176">
        <f>IF(N564="zákl. přenesená",J564,0)</f>
        <v>0</v>
      </c>
      <c r="BH564" s="176">
        <f>IF(N564="sníž. přenesená",J564,0)</f>
        <v>0</v>
      </c>
      <c r="BI564" s="176">
        <f>IF(N564="nulová",J564,0)</f>
        <v>0</v>
      </c>
      <c r="BJ564" s="17" t="s">
        <v>130</v>
      </c>
      <c r="BK564" s="176">
        <f>ROUND(I564*H564,2)</f>
        <v>0</v>
      </c>
      <c r="BL564" s="17" t="s">
        <v>305</v>
      </c>
      <c r="BM564" s="17" t="s">
        <v>687</v>
      </c>
    </row>
    <row r="565" spans="2:65" s="11" customFormat="1" x14ac:dyDescent="0.3">
      <c r="B565" s="181"/>
      <c r="D565" s="182" t="s">
        <v>197</v>
      </c>
      <c r="F565" s="184" t="s">
        <v>688</v>
      </c>
      <c r="H565" s="185">
        <v>11.5</v>
      </c>
      <c r="I565" s="186"/>
      <c r="L565" s="181"/>
      <c r="M565" s="187"/>
      <c r="N565" s="188"/>
      <c r="O565" s="188"/>
      <c r="P565" s="188"/>
      <c r="Q565" s="188"/>
      <c r="R565" s="188"/>
      <c r="S565" s="188"/>
      <c r="T565" s="189"/>
      <c r="AT565" s="190" t="s">
        <v>197</v>
      </c>
      <c r="AU565" s="190" t="s">
        <v>130</v>
      </c>
      <c r="AV565" s="11" t="s">
        <v>130</v>
      </c>
      <c r="AW565" s="11" t="s">
        <v>4</v>
      </c>
      <c r="AX565" s="11" t="s">
        <v>23</v>
      </c>
      <c r="AY565" s="190" t="s">
        <v>121</v>
      </c>
    </row>
    <row r="566" spans="2:65" s="1" customFormat="1" ht="22.5" customHeight="1" x14ac:dyDescent="0.3">
      <c r="B566" s="164"/>
      <c r="C566" s="165" t="s">
        <v>689</v>
      </c>
      <c r="D566" s="165" t="s">
        <v>124</v>
      </c>
      <c r="E566" s="166" t="s">
        <v>690</v>
      </c>
      <c r="F566" s="167" t="s">
        <v>691</v>
      </c>
      <c r="G566" s="168" t="s">
        <v>637</v>
      </c>
      <c r="H566" s="169">
        <v>6.3E-2</v>
      </c>
      <c r="I566" s="170">
        <v>0</v>
      </c>
      <c r="J566" s="171">
        <f>ROUND(I566*H566,2)</f>
        <v>0</v>
      </c>
      <c r="K566" s="167" t="s">
        <v>128</v>
      </c>
      <c r="L566" s="35"/>
      <c r="M566" s="172" t="s">
        <v>3</v>
      </c>
      <c r="N566" s="173" t="s">
        <v>48</v>
      </c>
      <c r="O566" s="36"/>
      <c r="P566" s="174">
        <f>O566*H566</f>
        <v>0</v>
      </c>
      <c r="Q566" s="174">
        <v>0</v>
      </c>
      <c r="R566" s="174">
        <f>Q566*H566</f>
        <v>0</v>
      </c>
      <c r="S566" s="174">
        <v>0</v>
      </c>
      <c r="T566" s="175">
        <f>S566*H566</f>
        <v>0</v>
      </c>
      <c r="AR566" s="17" t="s">
        <v>305</v>
      </c>
      <c r="AT566" s="17" t="s">
        <v>124</v>
      </c>
      <c r="AU566" s="17" t="s">
        <v>130</v>
      </c>
      <c r="AY566" s="17" t="s">
        <v>121</v>
      </c>
      <c r="BE566" s="176">
        <f>IF(N566="základní",J566,0)</f>
        <v>0</v>
      </c>
      <c r="BF566" s="176">
        <f>IF(N566="snížená",J566,0)</f>
        <v>0</v>
      </c>
      <c r="BG566" s="176">
        <f>IF(N566="zákl. přenesená",J566,0)</f>
        <v>0</v>
      </c>
      <c r="BH566" s="176">
        <f>IF(N566="sníž. přenesená",J566,0)</f>
        <v>0</v>
      </c>
      <c r="BI566" s="176">
        <f>IF(N566="nulová",J566,0)</f>
        <v>0</v>
      </c>
      <c r="BJ566" s="17" t="s">
        <v>130</v>
      </c>
      <c r="BK566" s="176">
        <f>ROUND(I566*H566,2)</f>
        <v>0</v>
      </c>
      <c r="BL566" s="17" t="s">
        <v>305</v>
      </c>
      <c r="BM566" s="17" t="s">
        <v>692</v>
      </c>
    </row>
    <row r="567" spans="2:65" s="1" customFormat="1" ht="22.5" customHeight="1" x14ac:dyDescent="0.3">
      <c r="B567" s="164"/>
      <c r="C567" s="165" t="s">
        <v>693</v>
      </c>
      <c r="D567" s="165" t="s">
        <v>124</v>
      </c>
      <c r="E567" s="166" t="s">
        <v>694</v>
      </c>
      <c r="F567" s="167" t="s">
        <v>695</v>
      </c>
      <c r="G567" s="168" t="s">
        <v>637</v>
      </c>
      <c r="H567" s="169">
        <v>6.3E-2</v>
      </c>
      <c r="I567" s="170">
        <v>0</v>
      </c>
      <c r="J567" s="171">
        <f>ROUND(I567*H567,2)</f>
        <v>0</v>
      </c>
      <c r="K567" s="167" t="s">
        <v>128</v>
      </c>
      <c r="L567" s="35"/>
      <c r="M567" s="172" t="s">
        <v>3</v>
      </c>
      <c r="N567" s="173" t="s">
        <v>48</v>
      </c>
      <c r="O567" s="36"/>
      <c r="P567" s="174">
        <f>O567*H567</f>
        <v>0</v>
      </c>
      <c r="Q567" s="174">
        <v>0</v>
      </c>
      <c r="R567" s="174">
        <f>Q567*H567</f>
        <v>0</v>
      </c>
      <c r="S567" s="174">
        <v>0</v>
      </c>
      <c r="T567" s="175">
        <f>S567*H567</f>
        <v>0</v>
      </c>
      <c r="AR567" s="17" t="s">
        <v>305</v>
      </c>
      <c r="AT567" s="17" t="s">
        <v>124</v>
      </c>
      <c r="AU567" s="17" t="s">
        <v>130</v>
      </c>
      <c r="AY567" s="17" t="s">
        <v>121</v>
      </c>
      <c r="BE567" s="176">
        <f>IF(N567="základní",J567,0)</f>
        <v>0</v>
      </c>
      <c r="BF567" s="176">
        <f>IF(N567="snížená",J567,0)</f>
        <v>0</v>
      </c>
      <c r="BG567" s="176">
        <f>IF(N567="zákl. přenesená",J567,0)</f>
        <v>0</v>
      </c>
      <c r="BH567" s="176">
        <f>IF(N567="sníž. přenesená",J567,0)</f>
        <v>0</v>
      </c>
      <c r="BI567" s="176">
        <f>IF(N567="nulová",J567,0)</f>
        <v>0</v>
      </c>
      <c r="BJ567" s="17" t="s">
        <v>130</v>
      </c>
      <c r="BK567" s="176">
        <f>ROUND(I567*H567,2)</f>
        <v>0</v>
      </c>
      <c r="BL567" s="17" t="s">
        <v>305</v>
      </c>
      <c r="BM567" s="17" t="s">
        <v>696</v>
      </c>
    </row>
    <row r="568" spans="2:65" s="10" customFormat="1" ht="29.85" customHeight="1" x14ac:dyDescent="0.3">
      <c r="B568" s="150"/>
      <c r="D568" s="161" t="s">
        <v>75</v>
      </c>
      <c r="E568" s="162" t="s">
        <v>697</v>
      </c>
      <c r="F568" s="162" t="s">
        <v>698</v>
      </c>
      <c r="I568" s="153"/>
      <c r="J568" s="163">
        <f>BK568</f>
        <v>0</v>
      </c>
      <c r="L568" s="150"/>
      <c r="M568" s="155"/>
      <c r="N568" s="156"/>
      <c r="O568" s="156"/>
      <c r="P568" s="157">
        <f>SUM(P569:P571)</f>
        <v>0</v>
      </c>
      <c r="Q568" s="156"/>
      <c r="R568" s="157">
        <f>SUM(R569:R571)</f>
        <v>0.14000000000000001</v>
      </c>
      <c r="S568" s="156"/>
      <c r="T568" s="158">
        <f>SUM(T569:T571)</f>
        <v>0</v>
      </c>
      <c r="AR568" s="151" t="s">
        <v>130</v>
      </c>
      <c r="AT568" s="159" t="s">
        <v>75</v>
      </c>
      <c r="AU568" s="159" t="s">
        <v>23</v>
      </c>
      <c r="AY568" s="151" t="s">
        <v>121</v>
      </c>
      <c r="BK568" s="160">
        <f>SUM(BK569:BK571)</f>
        <v>0</v>
      </c>
    </row>
    <row r="569" spans="2:65" s="1" customFormat="1" ht="22.5" customHeight="1" x14ac:dyDescent="0.3">
      <c r="B569" s="164"/>
      <c r="C569" s="165" t="s">
        <v>699</v>
      </c>
      <c r="D569" s="165" t="s">
        <v>124</v>
      </c>
      <c r="E569" s="166" t="s">
        <v>700</v>
      </c>
      <c r="F569" s="167" t="s">
        <v>701</v>
      </c>
      <c r="G569" s="168" t="s">
        <v>211</v>
      </c>
      <c r="H569" s="169">
        <v>14</v>
      </c>
      <c r="I569" s="170">
        <v>0</v>
      </c>
      <c r="J569" s="171">
        <f>ROUND(I569*H569,2)</f>
        <v>0</v>
      </c>
      <c r="K569" s="167" t="s">
        <v>3</v>
      </c>
      <c r="L569" s="35"/>
      <c r="M569" s="172" t="s">
        <v>3</v>
      </c>
      <c r="N569" s="173" t="s">
        <v>48</v>
      </c>
      <c r="O569" s="36"/>
      <c r="P569" s="174">
        <f>O569*H569</f>
        <v>0</v>
      </c>
      <c r="Q569" s="174">
        <v>0.01</v>
      </c>
      <c r="R569" s="174">
        <f>Q569*H569</f>
        <v>0.14000000000000001</v>
      </c>
      <c r="S569" s="174">
        <v>0</v>
      </c>
      <c r="T569" s="175">
        <f>S569*H569</f>
        <v>0</v>
      </c>
      <c r="AR569" s="17" t="s">
        <v>305</v>
      </c>
      <c r="AT569" s="17" t="s">
        <v>124</v>
      </c>
      <c r="AU569" s="17" t="s">
        <v>130</v>
      </c>
      <c r="AY569" s="17" t="s">
        <v>121</v>
      </c>
      <c r="BE569" s="176">
        <f>IF(N569="základní",J569,0)</f>
        <v>0</v>
      </c>
      <c r="BF569" s="176">
        <f>IF(N569="snížená",J569,0)</f>
        <v>0</v>
      </c>
      <c r="BG569" s="176">
        <f>IF(N569="zákl. přenesená",J569,0)</f>
        <v>0</v>
      </c>
      <c r="BH569" s="176">
        <f>IF(N569="sníž. přenesená",J569,0)</f>
        <v>0</v>
      </c>
      <c r="BI569" s="176">
        <f>IF(N569="nulová",J569,0)</f>
        <v>0</v>
      </c>
      <c r="BJ569" s="17" t="s">
        <v>130</v>
      </c>
      <c r="BK569" s="176">
        <f>ROUND(I569*H569,2)</f>
        <v>0</v>
      </c>
      <c r="BL569" s="17" t="s">
        <v>305</v>
      </c>
      <c r="BM569" s="17" t="s">
        <v>702</v>
      </c>
    </row>
    <row r="570" spans="2:65" s="1" customFormat="1" ht="22.5" customHeight="1" x14ac:dyDescent="0.3">
      <c r="B570" s="164"/>
      <c r="C570" s="165" t="s">
        <v>703</v>
      </c>
      <c r="D570" s="165" t="s">
        <v>124</v>
      </c>
      <c r="E570" s="166" t="s">
        <v>704</v>
      </c>
      <c r="F570" s="167" t="s">
        <v>705</v>
      </c>
      <c r="G570" s="168" t="s">
        <v>637</v>
      </c>
      <c r="H570" s="169">
        <v>0.14000000000000001</v>
      </c>
      <c r="I570" s="170">
        <v>0</v>
      </c>
      <c r="J570" s="171">
        <f>ROUND(I570*H570,2)</f>
        <v>0</v>
      </c>
      <c r="K570" s="167" t="s">
        <v>128</v>
      </c>
      <c r="L570" s="35"/>
      <c r="M570" s="172" t="s">
        <v>3</v>
      </c>
      <c r="N570" s="173" t="s">
        <v>48</v>
      </c>
      <c r="O570" s="36"/>
      <c r="P570" s="174">
        <f>O570*H570</f>
        <v>0</v>
      </c>
      <c r="Q570" s="174">
        <v>0</v>
      </c>
      <c r="R570" s="174">
        <f>Q570*H570</f>
        <v>0</v>
      </c>
      <c r="S570" s="174">
        <v>0</v>
      </c>
      <c r="T570" s="175">
        <f>S570*H570</f>
        <v>0</v>
      </c>
      <c r="AR570" s="17" t="s">
        <v>305</v>
      </c>
      <c r="AT570" s="17" t="s">
        <v>124</v>
      </c>
      <c r="AU570" s="17" t="s">
        <v>130</v>
      </c>
      <c r="AY570" s="17" t="s">
        <v>121</v>
      </c>
      <c r="BE570" s="176">
        <f>IF(N570="základní",J570,0)</f>
        <v>0</v>
      </c>
      <c r="BF570" s="176">
        <f>IF(N570="snížená",J570,0)</f>
        <v>0</v>
      </c>
      <c r="BG570" s="176">
        <f>IF(N570="zákl. přenesená",J570,0)</f>
        <v>0</v>
      </c>
      <c r="BH570" s="176">
        <f>IF(N570="sníž. přenesená",J570,0)</f>
        <v>0</v>
      </c>
      <c r="BI570" s="176">
        <f>IF(N570="nulová",J570,0)</f>
        <v>0</v>
      </c>
      <c r="BJ570" s="17" t="s">
        <v>130</v>
      </c>
      <c r="BK570" s="176">
        <f>ROUND(I570*H570,2)</f>
        <v>0</v>
      </c>
      <c r="BL570" s="17" t="s">
        <v>305</v>
      </c>
      <c r="BM570" s="17" t="s">
        <v>706</v>
      </c>
    </row>
    <row r="571" spans="2:65" s="1" customFormat="1" ht="22.5" customHeight="1" x14ac:dyDescent="0.3">
      <c r="B571" s="164"/>
      <c r="C571" s="165" t="s">
        <v>707</v>
      </c>
      <c r="D571" s="165" t="s">
        <v>124</v>
      </c>
      <c r="E571" s="166" t="s">
        <v>708</v>
      </c>
      <c r="F571" s="167" t="s">
        <v>709</v>
      </c>
      <c r="G571" s="168" t="s">
        <v>637</v>
      </c>
      <c r="H571" s="169">
        <v>0.14000000000000001</v>
      </c>
      <c r="I571" s="170">
        <v>0</v>
      </c>
      <c r="J571" s="171">
        <f>ROUND(I571*H571,2)</f>
        <v>0</v>
      </c>
      <c r="K571" s="167" t="s">
        <v>128</v>
      </c>
      <c r="L571" s="35"/>
      <c r="M571" s="172" t="s">
        <v>3</v>
      </c>
      <c r="N571" s="173" t="s">
        <v>48</v>
      </c>
      <c r="O571" s="36"/>
      <c r="P571" s="174">
        <f>O571*H571</f>
        <v>0</v>
      </c>
      <c r="Q571" s="174">
        <v>0</v>
      </c>
      <c r="R571" s="174">
        <f>Q571*H571</f>
        <v>0</v>
      </c>
      <c r="S571" s="174">
        <v>0</v>
      </c>
      <c r="T571" s="175">
        <f>S571*H571</f>
        <v>0</v>
      </c>
      <c r="AR571" s="17" t="s">
        <v>305</v>
      </c>
      <c r="AT571" s="17" t="s">
        <v>124</v>
      </c>
      <c r="AU571" s="17" t="s">
        <v>130</v>
      </c>
      <c r="AY571" s="17" t="s">
        <v>121</v>
      </c>
      <c r="BE571" s="176">
        <f>IF(N571="základní",J571,0)</f>
        <v>0</v>
      </c>
      <c r="BF571" s="176">
        <f>IF(N571="snížená",J571,0)</f>
        <v>0</v>
      </c>
      <c r="BG571" s="176">
        <f>IF(N571="zákl. přenesená",J571,0)</f>
        <v>0</v>
      </c>
      <c r="BH571" s="176">
        <f>IF(N571="sníž. přenesená",J571,0)</f>
        <v>0</v>
      </c>
      <c r="BI571" s="176">
        <f>IF(N571="nulová",J571,0)</f>
        <v>0</v>
      </c>
      <c r="BJ571" s="17" t="s">
        <v>130</v>
      </c>
      <c r="BK571" s="176">
        <f>ROUND(I571*H571,2)</f>
        <v>0</v>
      </c>
      <c r="BL571" s="17" t="s">
        <v>305</v>
      </c>
      <c r="BM571" s="17" t="s">
        <v>710</v>
      </c>
    </row>
    <row r="572" spans="2:65" s="10" customFormat="1" ht="29.85" customHeight="1" x14ac:dyDescent="0.3">
      <c r="B572" s="150"/>
      <c r="D572" s="161" t="s">
        <v>75</v>
      </c>
      <c r="E572" s="162" t="s">
        <v>711</v>
      </c>
      <c r="F572" s="162" t="s">
        <v>712</v>
      </c>
      <c r="I572" s="153"/>
      <c r="J572" s="163">
        <f>BK572</f>
        <v>0</v>
      </c>
      <c r="L572" s="150"/>
      <c r="M572" s="155"/>
      <c r="N572" s="156"/>
      <c r="O572" s="156"/>
      <c r="P572" s="157">
        <f>P573</f>
        <v>0</v>
      </c>
      <c r="Q572" s="156"/>
      <c r="R572" s="157">
        <f>R573</f>
        <v>0</v>
      </c>
      <c r="S572" s="156"/>
      <c r="T572" s="158">
        <f>T573</f>
        <v>0</v>
      </c>
      <c r="AR572" s="151" t="s">
        <v>130</v>
      </c>
      <c r="AT572" s="159" t="s">
        <v>75</v>
      </c>
      <c r="AU572" s="159" t="s">
        <v>23</v>
      </c>
      <c r="AY572" s="151" t="s">
        <v>121</v>
      </c>
      <c r="BK572" s="160">
        <f>BK573</f>
        <v>0</v>
      </c>
    </row>
    <row r="573" spans="2:65" s="1" customFormat="1" ht="22.5" customHeight="1" x14ac:dyDescent="0.3">
      <c r="B573" s="164"/>
      <c r="C573" s="165" t="s">
        <v>713</v>
      </c>
      <c r="D573" s="165" t="s">
        <v>124</v>
      </c>
      <c r="E573" s="166" t="s">
        <v>714</v>
      </c>
      <c r="F573" s="167" t="s">
        <v>715</v>
      </c>
      <c r="G573" s="168" t="s">
        <v>127</v>
      </c>
      <c r="H573" s="169">
        <v>1</v>
      </c>
      <c r="I573" s="170">
        <v>0</v>
      </c>
      <c r="J573" s="171">
        <f>ROUND(I573*H573,2)</f>
        <v>0</v>
      </c>
      <c r="K573" s="167" t="s">
        <v>3</v>
      </c>
      <c r="L573" s="35"/>
      <c r="M573" s="172" t="s">
        <v>3</v>
      </c>
      <c r="N573" s="173" t="s">
        <v>48</v>
      </c>
      <c r="O573" s="36"/>
      <c r="P573" s="174">
        <f>O573*H573</f>
        <v>0</v>
      </c>
      <c r="Q573" s="174">
        <v>0</v>
      </c>
      <c r="R573" s="174">
        <f>Q573*H573</f>
        <v>0</v>
      </c>
      <c r="S573" s="174">
        <v>0</v>
      </c>
      <c r="T573" s="175">
        <f>S573*H573</f>
        <v>0</v>
      </c>
      <c r="AR573" s="17" t="s">
        <v>305</v>
      </c>
      <c r="AT573" s="17" t="s">
        <v>124</v>
      </c>
      <c r="AU573" s="17" t="s">
        <v>130</v>
      </c>
      <c r="AY573" s="17" t="s">
        <v>121</v>
      </c>
      <c r="BE573" s="176">
        <f>IF(N573="základní",J573,0)</f>
        <v>0</v>
      </c>
      <c r="BF573" s="176">
        <f>IF(N573="snížená",J573,0)</f>
        <v>0</v>
      </c>
      <c r="BG573" s="176">
        <f>IF(N573="zákl. přenesená",J573,0)</f>
        <v>0</v>
      </c>
      <c r="BH573" s="176">
        <f>IF(N573="sníž. přenesená",J573,0)</f>
        <v>0</v>
      </c>
      <c r="BI573" s="176">
        <f>IF(N573="nulová",J573,0)</f>
        <v>0</v>
      </c>
      <c r="BJ573" s="17" t="s">
        <v>130</v>
      </c>
      <c r="BK573" s="176">
        <f>ROUND(I573*H573,2)</f>
        <v>0</v>
      </c>
      <c r="BL573" s="17" t="s">
        <v>305</v>
      </c>
      <c r="BM573" s="17" t="s">
        <v>716</v>
      </c>
    </row>
    <row r="574" spans="2:65" s="10" customFormat="1" ht="29.85" customHeight="1" x14ac:dyDescent="0.3">
      <c r="B574" s="150"/>
      <c r="D574" s="161" t="s">
        <v>75</v>
      </c>
      <c r="E574" s="162" t="s">
        <v>717</v>
      </c>
      <c r="F574" s="162" t="s">
        <v>718</v>
      </c>
      <c r="I574" s="153"/>
      <c r="J574" s="163">
        <f>BK574</f>
        <v>0</v>
      </c>
      <c r="L574" s="150"/>
      <c r="M574" s="155"/>
      <c r="N574" s="156"/>
      <c r="O574" s="156"/>
      <c r="P574" s="157">
        <f>P575</f>
        <v>0</v>
      </c>
      <c r="Q574" s="156"/>
      <c r="R574" s="157">
        <f>R575</f>
        <v>0</v>
      </c>
      <c r="S574" s="156"/>
      <c r="T574" s="158">
        <f>T575</f>
        <v>0</v>
      </c>
      <c r="AR574" s="151" t="s">
        <v>130</v>
      </c>
      <c r="AT574" s="159" t="s">
        <v>75</v>
      </c>
      <c r="AU574" s="159" t="s">
        <v>23</v>
      </c>
      <c r="AY574" s="151" t="s">
        <v>121</v>
      </c>
      <c r="BK574" s="160">
        <f>BK575</f>
        <v>0</v>
      </c>
    </row>
    <row r="575" spans="2:65" s="1" customFormat="1" ht="31.5" customHeight="1" x14ac:dyDescent="0.3">
      <c r="B575" s="164"/>
      <c r="C575" s="165" t="s">
        <v>719</v>
      </c>
      <c r="D575" s="165" t="s">
        <v>124</v>
      </c>
      <c r="E575" s="166" t="s">
        <v>720</v>
      </c>
      <c r="F575" s="167" t="s">
        <v>721</v>
      </c>
      <c r="G575" s="168" t="s">
        <v>127</v>
      </c>
      <c r="H575" s="169">
        <v>1</v>
      </c>
      <c r="I575" s="170">
        <v>0</v>
      </c>
      <c r="J575" s="171">
        <f>ROUND(I575*H575,2)</f>
        <v>0</v>
      </c>
      <c r="K575" s="167" t="s">
        <v>3</v>
      </c>
      <c r="L575" s="35"/>
      <c r="M575" s="172" t="s">
        <v>3</v>
      </c>
      <c r="N575" s="173" t="s">
        <v>48</v>
      </c>
      <c r="O575" s="36"/>
      <c r="P575" s="174">
        <f>O575*H575</f>
        <v>0</v>
      </c>
      <c r="Q575" s="174">
        <v>0</v>
      </c>
      <c r="R575" s="174">
        <f>Q575*H575</f>
        <v>0</v>
      </c>
      <c r="S575" s="174">
        <v>0</v>
      </c>
      <c r="T575" s="175">
        <f>S575*H575</f>
        <v>0</v>
      </c>
      <c r="AR575" s="17" t="s">
        <v>305</v>
      </c>
      <c r="AT575" s="17" t="s">
        <v>124</v>
      </c>
      <c r="AU575" s="17" t="s">
        <v>130</v>
      </c>
      <c r="AY575" s="17" t="s">
        <v>121</v>
      </c>
      <c r="BE575" s="176">
        <f>IF(N575="základní",J575,0)</f>
        <v>0</v>
      </c>
      <c r="BF575" s="176">
        <f>IF(N575="snížená",J575,0)</f>
        <v>0</v>
      </c>
      <c r="BG575" s="176">
        <f>IF(N575="zákl. přenesená",J575,0)</f>
        <v>0</v>
      </c>
      <c r="BH575" s="176">
        <f>IF(N575="sníž. přenesená",J575,0)</f>
        <v>0</v>
      </c>
      <c r="BI575" s="176">
        <f>IF(N575="nulová",J575,0)</f>
        <v>0</v>
      </c>
      <c r="BJ575" s="17" t="s">
        <v>130</v>
      </c>
      <c r="BK575" s="176">
        <f>ROUND(I575*H575,2)</f>
        <v>0</v>
      </c>
      <c r="BL575" s="17" t="s">
        <v>305</v>
      </c>
      <c r="BM575" s="17" t="s">
        <v>722</v>
      </c>
    </row>
    <row r="576" spans="2:65" s="10" customFormat="1" ht="29.85" customHeight="1" x14ac:dyDescent="0.3">
      <c r="B576" s="150"/>
      <c r="D576" s="161" t="s">
        <v>75</v>
      </c>
      <c r="E576" s="162" t="s">
        <v>723</v>
      </c>
      <c r="F576" s="162" t="s">
        <v>724</v>
      </c>
      <c r="I576" s="153"/>
      <c r="J576" s="163">
        <f>BK576</f>
        <v>0</v>
      </c>
      <c r="L576" s="150"/>
      <c r="M576" s="155"/>
      <c r="N576" s="156"/>
      <c r="O576" s="156"/>
      <c r="P576" s="157">
        <f>P577</f>
        <v>0</v>
      </c>
      <c r="Q576" s="156"/>
      <c r="R576" s="157">
        <f>R577</f>
        <v>0</v>
      </c>
      <c r="S576" s="156"/>
      <c r="T576" s="158">
        <f>T577</f>
        <v>0</v>
      </c>
      <c r="AR576" s="151" t="s">
        <v>130</v>
      </c>
      <c r="AT576" s="159" t="s">
        <v>75</v>
      </c>
      <c r="AU576" s="159" t="s">
        <v>23</v>
      </c>
      <c r="AY576" s="151" t="s">
        <v>121</v>
      </c>
      <c r="BK576" s="160">
        <f>BK577</f>
        <v>0</v>
      </c>
    </row>
    <row r="577" spans="2:65" s="1" customFormat="1" ht="22.5" customHeight="1" x14ac:dyDescent="0.3">
      <c r="B577" s="164"/>
      <c r="C577" s="165" t="s">
        <v>725</v>
      </c>
      <c r="D577" s="165" t="s">
        <v>124</v>
      </c>
      <c r="E577" s="166" t="s">
        <v>726</v>
      </c>
      <c r="F577" s="167" t="s">
        <v>727</v>
      </c>
      <c r="G577" s="168" t="s">
        <v>127</v>
      </c>
      <c r="H577" s="169">
        <v>1</v>
      </c>
      <c r="I577" s="170">
        <v>0</v>
      </c>
      <c r="J577" s="171">
        <f>ROUND(I577*H577,2)</f>
        <v>0</v>
      </c>
      <c r="K577" s="167" t="s">
        <v>3</v>
      </c>
      <c r="L577" s="35"/>
      <c r="M577" s="172" t="s">
        <v>3</v>
      </c>
      <c r="N577" s="173" t="s">
        <v>48</v>
      </c>
      <c r="O577" s="36"/>
      <c r="P577" s="174">
        <f>O577*H577</f>
        <v>0</v>
      </c>
      <c r="Q577" s="174">
        <v>0</v>
      </c>
      <c r="R577" s="174">
        <f>Q577*H577</f>
        <v>0</v>
      </c>
      <c r="S577" s="174">
        <v>0</v>
      </c>
      <c r="T577" s="175">
        <f>S577*H577</f>
        <v>0</v>
      </c>
      <c r="AR577" s="17" t="s">
        <v>305</v>
      </c>
      <c r="AT577" s="17" t="s">
        <v>124</v>
      </c>
      <c r="AU577" s="17" t="s">
        <v>130</v>
      </c>
      <c r="AY577" s="17" t="s">
        <v>121</v>
      </c>
      <c r="BE577" s="176">
        <f>IF(N577="základní",J577,0)</f>
        <v>0</v>
      </c>
      <c r="BF577" s="176">
        <f>IF(N577="snížená",J577,0)</f>
        <v>0</v>
      </c>
      <c r="BG577" s="176">
        <f>IF(N577="zákl. přenesená",J577,0)</f>
        <v>0</v>
      </c>
      <c r="BH577" s="176">
        <f>IF(N577="sníž. přenesená",J577,0)</f>
        <v>0</v>
      </c>
      <c r="BI577" s="176">
        <f>IF(N577="nulová",J577,0)</f>
        <v>0</v>
      </c>
      <c r="BJ577" s="17" t="s">
        <v>130</v>
      </c>
      <c r="BK577" s="176">
        <f>ROUND(I577*H577,2)</f>
        <v>0</v>
      </c>
      <c r="BL577" s="17" t="s">
        <v>305</v>
      </c>
      <c r="BM577" s="17" t="s">
        <v>728</v>
      </c>
    </row>
    <row r="578" spans="2:65" s="10" customFormat="1" ht="29.85" customHeight="1" x14ac:dyDescent="0.3">
      <c r="B578" s="150"/>
      <c r="D578" s="161" t="s">
        <v>75</v>
      </c>
      <c r="E578" s="162" t="s">
        <v>729</v>
      </c>
      <c r="F578" s="162" t="s">
        <v>730</v>
      </c>
      <c r="I578" s="153"/>
      <c r="J578" s="163">
        <f>BK578</f>
        <v>0</v>
      </c>
      <c r="L578" s="150"/>
      <c r="M578" s="155"/>
      <c r="N578" s="156"/>
      <c r="O578" s="156"/>
      <c r="P578" s="157">
        <f>SUM(P579:P656)</f>
        <v>0</v>
      </c>
      <c r="Q578" s="156"/>
      <c r="R578" s="157">
        <f>SUM(R579:R656)</f>
        <v>9.0995951999999996</v>
      </c>
      <c r="S578" s="156"/>
      <c r="T578" s="158">
        <f>SUM(T579:T656)</f>
        <v>3.0995464999999998</v>
      </c>
      <c r="AR578" s="151" t="s">
        <v>130</v>
      </c>
      <c r="AT578" s="159" t="s">
        <v>75</v>
      </c>
      <c r="AU578" s="159" t="s">
        <v>23</v>
      </c>
      <c r="AY578" s="151" t="s">
        <v>121</v>
      </c>
      <c r="BK578" s="160">
        <f>SUM(BK579:BK656)</f>
        <v>0</v>
      </c>
    </row>
    <row r="579" spans="2:65" s="1" customFormat="1" ht="31.5" customHeight="1" x14ac:dyDescent="0.3">
      <c r="B579" s="164"/>
      <c r="C579" s="165" t="s">
        <v>731</v>
      </c>
      <c r="D579" s="165" t="s">
        <v>124</v>
      </c>
      <c r="E579" s="166" t="s">
        <v>732</v>
      </c>
      <c r="F579" s="167" t="s">
        <v>733</v>
      </c>
      <c r="G579" s="168" t="s">
        <v>211</v>
      </c>
      <c r="H579" s="169">
        <v>250.2</v>
      </c>
      <c r="I579" s="170">
        <v>0</v>
      </c>
      <c r="J579" s="171">
        <f>ROUND(I579*H579,2)</f>
        <v>0</v>
      </c>
      <c r="K579" s="167" t="s">
        <v>3</v>
      </c>
      <c r="L579" s="35"/>
      <c r="M579" s="172" t="s">
        <v>3</v>
      </c>
      <c r="N579" s="173" t="s">
        <v>48</v>
      </c>
      <c r="O579" s="36"/>
      <c r="P579" s="174">
        <f>O579*H579</f>
        <v>0</v>
      </c>
      <c r="Q579" s="174">
        <v>1.3180000000000001E-2</v>
      </c>
      <c r="R579" s="174">
        <f>Q579*H579</f>
        <v>3.2976360000000002</v>
      </c>
      <c r="S579" s="174">
        <v>0</v>
      </c>
      <c r="T579" s="175">
        <f>S579*H579</f>
        <v>0</v>
      </c>
      <c r="AR579" s="17" t="s">
        <v>305</v>
      </c>
      <c r="AT579" s="17" t="s">
        <v>124</v>
      </c>
      <c r="AU579" s="17" t="s">
        <v>130</v>
      </c>
      <c r="AY579" s="17" t="s">
        <v>121</v>
      </c>
      <c r="BE579" s="176">
        <f>IF(N579="základní",J579,0)</f>
        <v>0</v>
      </c>
      <c r="BF579" s="176">
        <f>IF(N579="snížená",J579,0)</f>
        <v>0</v>
      </c>
      <c r="BG579" s="176">
        <f>IF(N579="zákl. přenesená",J579,0)</f>
        <v>0</v>
      </c>
      <c r="BH579" s="176">
        <f>IF(N579="sníž. přenesená",J579,0)</f>
        <v>0</v>
      </c>
      <c r="BI579" s="176">
        <f>IF(N579="nulová",J579,0)</f>
        <v>0</v>
      </c>
      <c r="BJ579" s="17" t="s">
        <v>130</v>
      </c>
      <c r="BK579" s="176">
        <f>ROUND(I579*H579,2)</f>
        <v>0</v>
      </c>
      <c r="BL579" s="17" t="s">
        <v>305</v>
      </c>
      <c r="BM579" s="17" t="s">
        <v>734</v>
      </c>
    </row>
    <row r="580" spans="2:65" s="1" customFormat="1" ht="27" x14ac:dyDescent="0.3">
      <c r="B580" s="35"/>
      <c r="D580" s="191" t="s">
        <v>213</v>
      </c>
      <c r="F580" s="203" t="s">
        <v>735</v>
      </c>
      <c r="I580" s="204"/>
      <c r="L580" s="35"/>
      <c r="M580" s="64"/>
      <c r="N580" s="36"/>
      <c r="O580" s="36"/>
      <c r="P580" s="36"/>
      <c r="Q580" s="36"/>
      <c r="R580" s="36"/>
      <c r="S580" s="36"/>
      <c r="T580" s="65"/>
      <c r="AT580" s="17" t="s">
        <v>213</v>
      </c>
      <c r="AU580" s="17" t="s">
        <v>130</v>
      </c>
    </row>
    <row r="581" spans="2:65" s="11" customFormat="1" x14ac:dyDescent="0.3">
      <c r="B581" s="181"/>
      <c r="D581" s="191" t="s">
        <v>197</v>
      </c>
      <c r="E581" s="190" t="s">
        <v>3</v>
      </c>
      <c r="F581" s="192" t="s">
        <v>736</v>
      </c>
      <c r="H581" s="193">
        <v>125.1</v>
      </c>
      <c r="I581" s="186"/>
      <c r="L581" s="181"/>
      <c r="M581" s="187"/>
      <c r="N581" s="188"/>
      <c r="O581" s="188"/>
      <c r="P581" s="188"/>
      <c r="Q581" s="188"/>
      <c r="R581" s="188"/>
      <c r="S581" s="188"/>
      <c r="T581" s="189"/>
      <c r="AT581" s="190" t="s">
        <v>197</v>
      </c>
      <c r="AU581" s="190" t="s">
        <v>130</v>
      </c>
      <c r="AV581" s="11" t="s">
        <v>130</v>
      </c>
      <c r="AW581" s="11" t="s">
        <v>40</v>
      </c>
      <c r="AX581" s="11" t="s">
        <v>76</v>
      </c>
      <c r="AY581" s="190" t="s">
        <v>121</v>
      </c>
    </row>
    <row r="582" spans="2:65" s="11" customFormat="1" x14ac:dyDescent="0.3">
      <c r="B582" s="181"/>
      <c r="D582" s="191" t="s">
        <v>197</v>
      </c>
      <c r="E582" s="190" t="s">
        <v>3</v>
      </c>
      <c r="F582" s="192" t="s">
        <v>737</v>
      </c>
      <c r="H582" s="193">
        <v>125.1</v>
      </c>
      <c r="I582" s="186"/>
      <c r="L582" s="181"/>
      <c r="M582" s="187"/>
      <c r="N582" s="188"/>
      <c r="O582" s="188"/>
      <c r="P582" s="188"/>
      <c r="Q582" s="188"/>
      <c r="R582" s="188"/>
      <c r="S582" s="188"/>
      <c r="T582" s="189"/>
      <c r="AT582" s="190" t="s">
        <v>197</v>
      </c>
      <c r="AU582" s="190" t="s">
        <v>130</v>
      </c>
      <c r="AV582" s="11" t="s">
        <v>130</v>
      </c>
      <c r="AW582" s="11" t="s">
        <v>40</v>
      </c>
      <c r="AX582" s="11" t="s">
        <v>76</v>
      </c>
      <c r="AY582" s="190" t="s">
        <v>121</v>
      </c>
    </row>
    <row r="583" spans="2:65" s="12" customFormat="1" x14ac:dyDescent="0.3">
      <c r="B583" s="194"/>
      <c r="D583" s="182" t="s">
        <v>197</v>
      </c>
      <c r="E583" s="195" t="s">
        <v>3</v>
      </c>
      <c r="F583" s="196" t="s">
        <v>204</v>
      </c>
      <c r="H583" s="197">
        <v>250.2</v>
      </c>
      <c r="I583" s="198"/>
      <c r="L583" s="194"/>
      <c r="M583" s="199"/>
      <c r="N583" s="200"/>
      <c r="O583" s="200"/>
      <c r="P583" s="200"/>
      <c r="Q583" s="200"/>
      <c r="R583" s="200"/>
      <c r="S583" s="200"/>
      <c r="T583" s="201"/>
      <c r="AT583" s="202" t="s">
        <v>197</v>
      </c>
      <c r="AU583" s="202" t="s">
        <v>130</v>
      </c>
      <c r="AV583" s="12" t="s">
        <v>143</v>
      </c>
      <c r="AW583" s="12" t="s">
        <v>40</v>
      </c>
      <c r="AX583" s="12" t="s">
        <v>23</v>
      </c>
      <c r="AY583" s="202" t="s">
        <v>121</v>
      </c>
    </row>
    <row r="584" spans="2:65" s="1" customFormat="1" ht="31.5" customHeight="1" x14ac:dyDescent="0.3">
      <c r="B584" s="164"/>
      <c r="C584" s="165" t="s">
        <v>738</v>
      </c>
      <c r="D584" s="165" t="s">
        <v>124</v>
      </c>
      <c r="E584" s="166" t="s">
        <v>739</v>
      </c>
      <c r="F584" s="167" t="s">
        <v>740</v>
      </c>
      <c r="G584" s="168" t="s">
        <v>211</v>
      </c>
      <c r="H584" s="169">
        <v>60.857999999999997</v>
      </c>
      <c r="I584" s="170">
        <v>0</v>
      </c>
      <c r="J584" s="171">
        <f>ROUND(I584*H584,2)</f>
        <v>0</v>
      </c>
      <c r="K584" s="167" t="s">
        <v>128</v>
      </c>
      <c r="L584" s="35"/>
      <c r="M584" s="172" t="s">
        <v>3</v>
      </c>
      <c r="N584" s="173" t="s">
        <v>48</v>
      </c>
      <c r="O584" s="36"/>
      <c r="P584" s="174">
        <f>O584*H584</f>
        <v>0</v>
      </c>
      <c r="Q584" s="174">
        <v>0</v>
      </c>
      <c r="R584" s="174">
        <f>Q584*H584</f>
        <v>0</v>
      </c>
      <c r="S584" s="174">
        <v>1.7250000000000001E-2</v>
      </c>
      <c r="T584" s="175">
        <f>S584*H584</f>
        <v>1.0498005000000001</v>
      </c>
      <c r="AR584" s="17" t="s">
        <v>305</v>
      </c>
      <c r="AT584" s="17" t="s">
        <v>124</v>
      </c>
      <c r="AU584" s="17" t="s">
        <v>130</v>
      </c>
      <c r="AY584" s="17" t="s">
        <v>121</v>
      </c>
      <c r="BE584" s="176">
        <f>IF(N584="základní",J584,0)</f>
        <v>0</v>
      </c>
      <c r="BF584" s="176">
        <f>IF(N584="snížená",J584,0)</f>
        <v>0</v>
      </c>
      <c r="BG584" s="176">
        <f>IF(N584="zákl. přenesená",J584,0)</f>
        <v>0</v>
      </c>
      <c r="BH584" s="176">
        <f>IF(N584="sníž. přenesená",J584,0)</f>
        <v>0</v>
      </c>
      <c r="BI584" s="176">
        <f>IF(N584="nulová",J584,0)</f>
        <v>0</v>
      </c>
      <c r="BJ584" s="17" t="s">
        <v>130</v>
      </c>
      <c r="BK584" s="176">
        <f>ROUND(I584*H584,2)</f>
        <v>0</v>
      </c>
      <c r="BL584" s="17" t="s">
        <v>305</v>
      </c>
      <c r="BM584" s="17" t="s">
        <v>741</v>
      </c>
    </row>
    <row r="585" spans="2:65" s="1" customFormat="1" ht="27" x14ac:dyDescent="0.3">
      <c r="B585" s="35"/>
      <c r="D585" s="191" t="s">
        <v>213</v>
      </c>
      <c r="F585" s="203" t="s">
        <v>742</v>
      </c>
      <c r="I585" s="204"/>
      <c r="L585" s="35"/>
      <c r="M585" s="64"/>
      <c r="N585" s="36"/>
      <c r="O585" s="36"/>
      <c r="P585" s="36"/>
      <c r="Q585" s="36"/>
      <c r="R585" s="36"/>
      <c r="S585" s="36"/>
      <c r="T585" s="65"/>
      <c r="AT585" s="17" t="s">
        <v>213</v>
      </c>
      <c r="AU585" s="17" t="s">
        <v>130</v>
      </c>
    </row>
    <row r="586" spans="2:65" s="11" customFormat="1" x14ac:dyDescent="0.3">
      <c r="B586" s="181"/>
      <c r="D586" s="191" t="s">
        <v>197</v>
      </c>
      <c r="E586" s="190" t="s">
        <v>3</v>
      </c>
      <c r="F586" s="192" t="s">
        <v>743</v>
      </c>
      <c r="H586" s="193">
        <v>20.52</v>
      </c>
      <c r="I586" s="186"/>
      <c r="L586" s="181"/>
      <c r="M586" s="187"/>
      <c r="N586" s="188"/>
      <c r="O586" s="188"/>
      <c r="P586" s="188"/>
      <c r="Q586" s="188"/>
      <c r="R586" s="188"/>
      <c r="S586" s="188"/>
      <c r="T586" s="189"/>
      <c r="AT586" s="190" t="s">
        <v>197</v>
      </c>
      <c r="AU586" s="190" t="s">
        <v>130</v>
      </c>
      <c r="AV586" s="11" t="s">
        <v>130</v>
      </c>
      <c r="AW586" s="11" t="s">
        <v>40</v>
      </c>
      <c r="AX586" s="11" t="s">
        <v>76</v>
      </c>
      <c r="AY586" s="190" t="s">
        <v>121</v>
      </c>
    </row>
    <row r="587" spans="2:65" s="11" customFormat="1" x14ac:dyDescent="0.3">
      <c r="B587" s="181"/>
      <c r="D587" s="191" t="s">
        <v>197</v>
      </c>
      <c r="E587" s="190" t="s">
        <v>3</v>
      </c>
      <c r="F587" s="192" t="s">
        <v>744</v>
      </c>
      <c r="H587" s="193">
        <v>13.02</v>
      </c>
      <c r="I587" s="186"/>
      <c r="L587" s="181"/>
      <c r="M587" s="187"/>
      <c r="N587" s="188"/>
      <c r="O587" s="188"/>
      <c r="P587" s="188"/>
      <c r="Q587" s="188"/>
      <c r="R587" s="188"/>
      <c r="S587" s="188"/>
      <c r="T587" s="189"/>
      <c r="AT587" s="190" t="s">
        <v>197</v>
      </c>
      <c r="AU587" s="190" t="s">
        <v>130</v>
      </c>
      <c r="AV587" s="11" t="s">
        <v>130</v>
      </c>
      <c r="AW587" s="11" t="s">
        <v>40</v>
      </c>
      <c r="AX587" s="11" t="s">
        <v>76</v>
      </c>
      <c r="AY587" s="190" t="s">
        <v>121</v>
      </c>
    </row>
    <row r="588" spans="2:65" s="11" customFormat="1" x14ac:dyDescent="0.3">
      <c r="B588" s="181"/>
      <c r="D588" s="191" t="s">
        <v>197</v>
      </c>
      <c r="E588" s="190" t="s">
        <v>3</v>
      </c>
      <c r="F588" s="192" t="s">
        <v>745</v>
      </c>
      <c r="H588" s="193">
        <v>9.18</v>
      </c>
      <c r="I588" s="186"/>
      <c r="L588" s="181"/>
      <c r="M588" s="187"/>
      <c r="N588" s="188"/>
      <c r="O588" s="188"/>
      <c r="P588" s="188"/>
      <c r="Q588" s="188"/>
      <c r="R588" s="188"/>
      <c r="S588" s="188"/>
      <c r="T588" s="189"/>
      <c r="AT588" s="190" t="s">
        <v>197</v>
      </c>
      <c r="AU588" s="190" t="s">
        <v>130</v>
      </c>
      <c r="AV588" s="11" t="s">
        <v>130</v>
      </c>
      <c r="AW588" s="11" t="s">
        <v>40</v>
      </c>
      <c r="AX588" s="11" t="s">
        <v>76</v>
      </c>
      <c r="AY588" s="190" t="s">
        <v>121</v>
      </c>
    </row>
    <row r="589" spans="2:65" s="11" customFormat="1" x14ac:dyDescent="0.3">
      <c r="B589" s="181"/>
      <c r="D589" s="191" t="s">
        <v>197</v>
      </c>
      <c r="E589" s="190" t="s">
        <v>3</v>
      </c>
      <c r="F589" s="192" t="s">
        <v>746</v>
      </c>
      <c r="H589" s="193">
        <v>5.08</v>
      </c>
      <c r="I589" s="186"/>
      <c r="L589" s="181"/>
      <c r="M589" s="187"/>
      <c r="N589" s="188"/>
      <c r="O589" s="188"/>
      <c r="P589" s="188"/>
      <c r="Q589" s="188"/>
      <c r="R589" s="188"/>
      <c r="S589" s="188"/>
      <c r="T589" s="189"/>
      <c r="AT589" s="190" t="s">
        <v>197</v>
      </c>
      <c r="AU589" s="190" t="s">
        <v>130</v>
      </c>
      <c r="AV589" s="11" t="s">
        <v>130</v>
      </c>
      <c r="AW589" s="11" t="s">
        <v>40</v>
      </c>
      <c r="AX589" s="11" t="s">
        <v>76</v>
      </c>
      <c r="AY589" s="190" t="s">
        <v>121</v>
      </c>
    </row>
    <row r="590" spans="2:65" s="11" customFormat="1" x14ac:dyDescent="0.3">
      <c r="B590" s="181"/>
      <c r="D590" s="191" t="s">
        <v>197</v>
      </c>
      <c r="E590" s="190" t="s">
        <v>3</v>
      </c>
      <c r="F590" s="192" t="s">
        <v>747</v>
      </c>
      <c r="H590" s="193">
        <v>1.76</v>
      </c>
      <c r="I590" s="186"/>
      <c r="L590" s="181"/>
      <c r="M590" s="187"/>
      <c r="N590" s="188"/>
      <c r="O590" s="188"/>
      <c r="P590" s="188"/>
      <c r="Q590" s="188"/>
      <c r="R590" s="188"/>
      <c r="S590" s="188"/>
      <c r="T590" s="189"/>
      <c r="AT590" s="190" t="s">
        <v>197</v>
      </c>
      <c r="AU590" s="190" t="s">
        <v>130</v>
      </c>
      <c r="AV590" s="11" t="s">
        <v>130</v>
      </c>
      <c r="AW590" s="11" t="s">
        <v>40</v>
      </c>
      <c r="AX590" s="11" t="s">
        <v>76</v>
      </c>
      <c r="AY590" s="190" t="s">
        <v>121</v>
      </c>
    </row>
    <row r="591" spans="2:65" s="11" customFormat="1" x14ac:dyDescent="0.3">
      <c r="B591" s="181"/>
      <c r="D591" s="191" t="s">
        <v>197</v>
      </c>
      <c r="E591" s="190" t="s">
        <v>3</v>
      </c>
      <c r="F591" s="192" t="s">
        <v>748</v>
      </c>
      <c r="H591" s="193">
        <v>3.298</v>
      </c>
      <c r="I591" s="186"/>
      <c r="L591" s="181"/>
      <c r="M591" s="187"/>
      <c r="N591" s="188"/>
      <c r="O591" s="188"/>
      <c r="P591" s="188"/>
      <c r="Q591" s="188"/>
      <c r="R591" s="188"/>
      <c r="S591" s="188"/>
      <c r="T591" s="189"/>
      <c r="AT591" s="190" t="s">
        <v>197</v>
      </c>
      <c r="AU591" s="190" t="s">
        <v>130</v>
      </c>
      <c r="AV591" s="11" t="s">
        <v>130</v>
      </c>
      <c r="AW591" s="11" t="s">
        <v>40</v>
      </c>
      <c r="AX591" s="11" t="s">
        <v>76</v>
      </c>
      <c r="AY591" s="190" t="s">
        <v>121</v>
      </c>
    </row>
    <row r="592" spans="2:65" s="11" customFormat="1" x14ac:dyDescent="0.3">
      <c r="B592" s="181"/>
      <c r="D592" s="191" t="s">
        <v>197</v>
      </c>
      <c r="E592" s="190" t="s">
        <v>3</v>
      </c>
      <c r="F592" s="192" t="s">
        <v>749</v>
      </c>
      <c r="H592" s="193">
        <v>8</v>
      </c>
      <c r="I592" s="186"/>
      <c r="L592" s="181"/>
      <c r="M592" s="187"/>
      <c r="N592" s="188"/>
      <c r="O592" s="188"/>
      <c r="P592" s="188"/>
      <c r="Q592" s="188"/>
      <c r="R592" s="188"/>
      <c r="S592" s="188"/>
      <c r="T592" s="189"/>
      <c r="AT592" s="190" t="s">
        <v>197</v>
      </c>
      <c r="AU592" s="190" t="s">
        <v>130</v>
      </c>
      <c r="AV592" s="11" t="s">
        <v>130</v>
      </c>
      <c r="AW592" s="11" t="s">
        <v>40</v>
      </c>
      <c r="AX592" s="11" t="s">
        <v>76</v>
      </c>
      <c r="AY592" s="190" t="s">
        <v>121</v>
      </c>
    </row>
    <row r="593" spans="2:65" s="12" customFormat="1" x14ac:dyDescent="0.3">
      <c r="B593" s="194"/>
      <c r="D593" s="182" t="s">
        <v>197</v>
      </c>
      <c r="E593" s="195" t="s">
        <v>3</v>
      </c>
      <c r="F593" s="196" t="s">
        <v>750</v>
      </c>
      <c r="H593" s="197">
        <v>60.857999999999997</v>
      </c>
      <c r="I593" s="198"/>
      <c r="L593" s="194"/>
      <c r="M593" s="199"/>
      <c r="N593" s="200"/>
      <c r="O593" s="200"/>
      <c r="P593" s="200"/>
      <c r="Q593" s="200"/>
      <c r="R593" s="200"/>
      <c r="S593" s="200"/>
      <c r="T593" s="201"/>
      <c r="AT593" s="202" t="s">
        <v>197</v>
      </c>
      <c r="AU593" s="202" t="s">
        <v>130</v>
      </c>
      <c r="AV593" s="12" t="s">
        <v>143</v>
      </c>
      <c r="AW593" s="12" t="s">
        <v>40</v>
      </c>
      <c r="AX593" s="12" t="s">
        <v>23</v>
      </c>
      <c r="AY593" s="202" t="s">
        <v>121</v>
      </c>
    </row>
    <row r="594" spans="2:65" s="1" customFormat="1" ht="22.5" customHeight="1" x14ac:dyDescent="0.3">
      <c r="B594" s="164"/>
      <c r="C594" s="165" t="s">
        <v>751</v>
      </c>
      <c r="D594" s="165" t="s">
        <v>124</v>
      </c>
      <c r="E594" s="166" t="s">
        <v>752</v>
      </c>
      <c r="F594" s="167" t="s">
        <v>753</v>
      </c>
      <c r="G594" s="168" t="s">
        <v>211</v>
      </c>
      <c r="H594" s="169">
        <v>195.4</v>
      </c>
      <c r="I594" s="170">
        <v>0</v>
      </c>
      <c r="J594" s="171">
        <f>ROUND(I594*H594,2)</f>
        <v>0</v>
      </c>
      <c r="K594" s="167" t="s">
        <v>128</v>
      </c>
      <c r="L594" s="35"/>
      <c r="M594" s="172" t="s">
        <v>3</v>
      </c>
      <c r="N594" s="173" t="s">
        <v>48</v>
      </c>
      <c r="O594" s="36"/>
      <c r="P594" s="174">
        <f>O594*H594</f>
        <v>0</v>
      </c>
      <c r="Q594" s="174">
        <v>0</v>
      </c>
      <c r="R594" s="174">
        <f>Q594*H594</f>
        <v>0</v>
      </c>
      <c r="S594" s="174">
        <v>1.0489999999999999E-2</v>
      </c>
      <c r="T594" s="175">
        <f>S594*H594</f>
        <v>2.0497459999999998</v>
      </c>
      <c r="AR594" s="17" t="s">
        <v>305</v>
      </c>
      <c r="AT594" s="17" t="s">
        <v>124</v>
      </c>
      <c r="AU594" s="17" t="s">
        <v>130</v>
      </c>
      <c r="AY594" s="17" t="s">
        <v>121</v>
      </c>
      <c r="BE594" s="176">
        <f>IF(N594="základní",J594,0)</f>
        <v>0</v>
      </c>
      <c r="BF594" s="176">
        <f>IF(N594="snížená",J594,0)</f>
        <v>0</v>
      </c>
      <c r="BG594" s="176">
        <f>IF(N594="zákl. přenesená",J594,0)</f>
        <v>0</v>
      </c>
      <c r="BH594" s="176">
        <f>IF(N594="sníž. přenesená",J594,0)</f>
        <v>0</v>
      </c>
      <c r="BI594" s="176">
        <f>IF(N594="nulová",J594,0)</f>
        <v>0</v>
      </c>
      <c r="BJ594" s="17" t="s">
        <v>130</v>
      </c>
      <c r="BK594" s="176">
        <f>ROUND(I594*H594,2)</f>
        <v>0</v>
      </c>
      <c r="BL594" s="17" t="s">
        <v>305</v>
      </c>
      <c r="BM594" s="17" t="s">
        <v>754</v>
      </c>
    </row>
    <row r="595" spans="2:65" s="11" customFormat="1" x14ac:dyDescent="0.3">
      <c r="B595" s="181"/>
      <c r="D595" s="191" t="s">
        <v>197</v>
      </c>
      <c r="E595" s="190" t="s">
        <v>3</v>
      </c>
      <c r="F595" s="192" t="s">
        <v>755</v>
      </c>
      <c r="H595" s="193">
        <v>97.7</v>
      </c>
      <c r="I595" s="186"/>
      <c r="L595" s="181"/>
      <c r="M595" s="187"/>
      <c r="N595" s="188"/>
      <c r="O595" s="188"/>
      <c r="P595" s="188"/>
      <c r="Q595" s="188"/>
      <c r="R595" s="188"/>
      <c r="S595" s="188"/>
      <c r="T595" s="189"/>
      <c r="AT595" s="190" t="s">
        <v>197</v>
      </c>
      <c r="AU595" s="190" t="s">
        <v>130</v>
      </c>
      <c r="AV595" s="11" t="s">
        <v>130</v>
      </c>
      <c r="AW595" s="11" t="s">
        <v>40</v>
      </c>
      <c r="AX595" s="11" t="s">
        <v>76</v>
      </c>
      <c r="AY595" s="190" t="s">
        <v>121</v>
      </c>
    </row>
    <row r="596" spans="2:65" s="11" customFormat="1" x14ac:dyDescent="0.3">
      <c r="B596" s="181"/>
      <c r="D596" s="191" t="s">
        <v>197</v>
      </c>
      <c r="E596" s="190" t="s">
        <v>3</v>
      </c>
      <c r="F596" s="192" t="s">
        <v>756</v>
      </c>
      <c r="H596" s="193">
        <v>97.7</v>
      </c>
      <c r="I596" s="186"/>
      <c r="L596" s="181"/>
      <c r="M596" s="187"/>
      <c r="N596" s="188"/>
      <c r="O596" s="188"/>
      <c r="P596" s="188"/>
      <c r="Q596" s="188"/>
      <c r="R596" s="188"/>
      <c r="S596" s="188"/>
      <c r="T596" s="189"/>
      <c r="AT596" s="190" t="s">
        <v>197</v>
      </c>
      <c r="AU596" s="190" t="s">
        <v>130</v>
      </c>
      <c r="AV596" s="11" t="s">
        <v>130</v>
      </c>
      <c r="AW596" s="11" t="s">
        <v>40</v>
      </c>
      <c r="AX596" s="11" t="s">
        <v>76</v>
      </c>
      <c r="AY596" s="190" t="s">
        <v>121</v>
      </c>
    </row>
    <row r="597" spans="2:65" s="12" customFormat="1" x14ac:dyDescent="0.3">
      <c r="B597" s="194"/>
      <c r="D597" s="182" t="s">
        <v>197</v>
      </c>
      <c r="E597" s="195" t="s">
        <v>3</v>
      </c>
      <c r="F597" s="196" t="s">
        <v>204</v>
      </c>
      <c r="H597" s="197">
        <v>195.4</v>
      </c>
      <c r="I597" s="198"/>
      <c r="L597" s="194"/>
      <c r="M597" s="199"/>
      <c r="N597" s="200"/>
      <c r="O597" s="200"/>
      <c r="P597" s="200"/>
      <c r="Q597" s="200"/>
      <c r="R597" s="200"/>
      <c r="S597" s="200"/>
      <c r="T597" s="201"/>
      <c r="AT597" s="202" t="s">
        <v>197</v>
      </c>
      <c r="AU597" s="202" t="s">
        <v>130</v>
      </c>
      <c r="AV597" s="12" t="s">
        <v>143</v>
      </c>
      <c r="AW597" s="12" t="s">
        <v>40</v>
      </c>
      <c r="AX597" s="12" t="s">
        <v>23</v>
      </c>
      <c r="AY597" s="202" t="s">
        <v>121</v>
      </c>
    </row>
    <row r="598" spans="2:65" s="1" customFormat="1" ht="22.5" customHeight="1" x14ac:dyDescent="0.3">
      <c r="B598" s="164"/>
      <c r="C598" s="165" t="s">
        <v>757</v>
      </c>
      <c r="D598" s="165" t="s">
        <v>124</v>
      </c>
      <c r="E598" s="166" t="s">
        <v>758</v>
      </c>
      <c r="F598" s="167" t="s">
        <v>759</v>
      </c>
      <c r="G598" s="168" t="s">
        <v>211</v>
      </c>
      <c r="H598" s="169">
        <v>399.92</v>
      </c>
      <c r="I598" s="170">
        <v>0</v>
      </c>
      <c r="J598" s="171">
        <f>ROUND(I598*H598,2)</f>
        <v>0</v>
      </c>
      <c r="K598" s="167" t="s">
        <v>128</v>
      </c>
      <c r="L598" s="35"/>
      <c r="M598" s="172" t="s">
        <v>3</v>
      </c>
      <c r="N598" s="173" t="s">
        <v>48</v>
      </c>
      <c r="O598" s="36"/>
      <c r="P598" s="174">
        <f>O598*H598</f>
        <v>0</v>
      </c>
      <c r="Q598" s="174">
        <v>1.39E-3</v>
      </c>
      <c r="R598" s="174">
        <f>Q598*H598</f>
        <v>0.55588879999999996</v>
      </c>
      <c r="S598" s="174">
        <v>0</v>
      </c>
      <c r="T598" s="175">
        <f>S598*H598</f>
        <v>0</v>
      </c>
      <c r="AR598" s="17" t="s">
        <v>305</v>
      </c>
      <c r="AT598" s="17" t="s">
        <v>124</v>
      </c>
      <c r="AU598" s="17" t="s">
        <v>130</v>
      </c>
      <c r="AY598" s="17" t="s">
        <v>121</v>
      </c>
      <c r="BE598" s="176">
        <f>IF(N598="základní",J598,0)</f>
        <v>0</v>
      </c>
      <c r="BF598" s="176">
        <f>IF(N598="snížená",J598,0)</f>
        <v>0</v>
      </c>
      <c r="BG598" s="176">
        <f>IF(N598="zákl. přenesená",J598,0)</f>
        <v>0</v>
      </c>
      <c r="BH598" s="176">
        <f>IF(N598="sníž. přenesená",J598,0)</f>
        <v>0</v>
      </c>
      <c r="BI598" s="176">
        <f>IF(N598="nulová",J598,0)</f>
        <v>0</v>
      </c>
      <c r="BJ598" s="17" t="s">
        <v>130</v>
      </c>
      <c r="BK598" s="176">
        <f>ROUND(I598*H598,2)</f>
        <v>0</v>
      </c>
      <c r="BL598" s="17" t="s">
        <v>305</v>
      </c>
      <c r="BM598" s="17" t="s">
        <v>760</v>
      </c>
    </row>
    <row r="599" spans="2:65" s="11" customFormat="1" x14ac:dyDescent="0.3">
      <c r="B599" s="181"/>
      <c r="D599" s="191" t="s">
        <v>197</v>
      </c>
      <c r="E599" s="190" t="s">
        <v>3</v>
      </c>
      <c r="F599" s="192" t="s">
        <v>761</v>
      </c>
      <c r="H599" s="193">
        <v>10.8</v>
      </c>
      <c r="I599" s="186"/>
      <c r="L599" s="181"/>
      <c r="M599" s="187"/>
      <c r="N599" s="188"/>
      <c r="O599" s="188"/>
      <c r="P599" s="188"/>
      <c r="Q599" s="188"/>
      <c r="R599" s="188"/>
      <c r="S599" s="188"/>
      <c r="T599" s="189"/>
      <c r="AT599" s="190" t="s">
        <v>197</v>
      </c>
      <c r="AU599" s="190" t="s">
        <v>130</v>
      </c>
      <c r="AV599" s="11" t="s">
        <v>130</v>
      </c>
      <c r="AW599" s="11" t="s">
        <v>40</v>
      </c>
      <c r="AX599" s="11" t="s">
        <v>76</v>
      </c>
      <c r="AY599" s="190" t="s">
        <v>121</v>
      </c>
    </row>
    <row r="600" spans="2:65" s="11" customFormat="1" x14ac:dyDescent="0.3">
      <c r="B600" s="181"/>
      <c r="D600" s="191" t="s">
        <v>197</v>
      </c>
      <c r="E600" s="190" t="s">
        <v>3</v>
      </c>
      <c r="F600" s="192" t="s">
        <v>762</v>
      </c>
      <c r="H600" s="193">
        <v>6.84</v>
      </c>
      <c r="I600" s="186"/>
      <c r="L600" s="181"/>
      <c r="M600" s="187"/>
      <c r="N600" s="188"/>
      <c r="O600" s="188"/>
      <c r="P600" s="188"/>
      <c r="Q600" s="188"/>
      <c r="R600" s="188"/>
      <c r="S600" s="188"/>
      <c r="T600" s="189"/>
      <c r="AT600" s="190" t="s">
        <v>197</v>
      </c>
      <c r="AU600" s="190" t="s">
        <v>130</v>
      </c>
      <c r="AV600" s="11" t="s">
        <v>130</v>
      </c>
      <c r="AW600" s="11" t="s">
        <v>40</v>
      </c>
      <c r="AX600" s="11" t="s">
        <v>76</v>
      </c>
      <c r="AY600" s="190" t="s">
        <v>121</v>
      </c>
    </row>
    <row r="601" spans="2:65" s="11" customFormat="1" x14ac:dyDescent="0.3">
      <c r="B601" s="181"/>
      <c r="D601" s="191" t="s">
        <v>197</v>
      </c>
      <c r="E601" s="190" t="s">
        <v>3</v>
      </c>
      <c r="F601" s="192" t="s">
        <v>763</v>
      </c>
      <c r="H601" s="193">
        <v>5.04</v>
      </c>
      <c r="I601" s="186"/>
      <c r="L601" s="181"/>
      <c r="M601" s="187"/>
      <c r="N601" s="188"/>
      <c r="O601" s="188"/>
      <c r="P601" s="188"/>
      <c r="Q601" s="188"/>
      <c r="R601" s="188"/>
      <c r="S601" s="188"/>
      <c r="T601" s="189"/>
      <c r="AT601" s="190" t="s">
        <v>197</v>
      </c>
      <c r="AU601" s="190" t="s">
        <v>130</v>
      </c>
      <c r="AV601" s="11" t="s">
        <v>130</v>
      </c>
      <c r="AW601" s="11" t="s">
        <v>40</v>
      </c>
      <c r="AX601" s="11" t="s">
        <v>76</v>
      </c>
      <c r="AY601" s="190" t="s">
        <v>121</v>
      </c>
    </row>
    <row r="602" spans="2:65" s="11" customFormat="1" x14ac:dyDescent="0.3">
      <c r="B602" s="181"/>
      <c r="D602" s="191" t="s">
        <v>197</v>
      </c>
      <c r="E602" s="190" t="s">
        <v>3</v>
      </c>
      <c r="F602" s="192" t="s">
        <v>764</v>
      </c>
      <c r="H602" s="193">
        <v>1.56</v>
      </c>
      <c r="I602" s="186"/>
      <c r="L602" s="181"/>
      <c r="M602" s="187"/>
      <c r="N602" s="188"/>
      <c r="O602" s="188"/>
      <c r="P602" s="188"/>
      <c r="Q602" s="188"/>
      <c r="R602" s="188"/>
      <c r="S602" s="188"/>
      <c r="T602" s="189"/>
      <c r="AT602" s="190" t="s">
        <v>197</v>
      </c>
      <c r="AU602" s="190" t="s">
        <v>130</v>
      </c>
      <c r="AV602" s="11" t="s">
        <v>130</v>
      </c>
      <c r="AW602" s="11" t="s">
        <v>40</v>
      </c>
      <c r="AX602" s="11" t="s">
        <v>76</v>
      </c>
      <c r="AY602" s="190" t="s">
        <v>121</v>
      </c>
    </row>
    <row r="603" spans="2:65" s="11" customFormat="1" x14ac:dyDescent="0.3">
      <c r="B603" s="181"/>
      <c r="D603" s="191" t="s">
        <v>197</v>
      </c>
      <c r="E603" s="190" t="s">
        <v>3</v>
      </c>
      <c r="F603" s="192" t="s">
        <v>765</v>
      </c>
      <c r="H603" s="193">
        <v>1.44</v>
      </c>
      <c r="I603" s="186"/>
      <c r="L603" s="181"/>
      <c r="M603" s="187"/>
      <c r="N603" s="188"/>
      <c r="O603" s="188"/>
      <c r="P603" s="188"/>
      <c r="Q603" s="188"/>
      <c r="R603" s="188"/>
      <c r="S603" s="188"/>
      <c r="T603" s="189"/>
      <c r="AT603" s="190" t="s">
        <v>197</v>
      </c>
      <c r="AU603" s="190" t="s">
        <v>130</v>
      </c>
      <c r="AV603" s="11" t="s">
        <v>130</v>
      </c>
      <c r="AW603" s="11" t="s">
        <v>40</v>
      </c>
      <c r="AX603" s="11" t="s">
        <v>76</v>
      </c>
      <c r="AY603" s="190" t="s">
        <v>121</v>
      </c>
    </row>
    <row r="604" spans="2:65" s="11" customFormat="1" x14ac:dyDescent="0.3">
      <c r="B604" s="181"/>
      <c r="D604" s="191" t="s">
        <v>197</v>
      </c>
      <c r="E604" s="190" t="s">
        <v>3</v>
      </c>
      <c r="F604" s="192" t="s">
        <v>766</v>
      </c>
      <c r="H604" s="193">
        <v>3.24</v>
      </c>
      <c r="I604" s="186"/>
      <c r="L604" s="181"/>
      <c r="M604" s="187"/>
      <c r="N604" s="188"/>
      <c r="O604" s="188"/>
      <c r="P604" s="188"/>
      <c r="Q604" s="188"/>
      <c r="R604" s="188"/>
      <c r="S604" s="188"/>
      <c r="T604" s="189"/>
      <c r="AT604" s="190" t="s">
        <v>197</v>
      </c>
      <c r="AU604" s="190" t="s">
        <v>130</v>
      </c>
      <c r="AV604" s="11" t="s">
        <v>130</v>
      </c>
      <c r="AW604" s="11" t="s">
        <v>40</v>
      </c>
      <c r="AX604" s="11" t="s">
        <v>76</v>
      </c>
      <c r="AY604" s="190" t="s">
        <v>121</v>
      </c>
    </row>
    <row r="605" spans="2:65" s="11" customFormat="1" x14ac:dyDescent="0.3">
      <c r="B605" s="181"/>
      <c r="D605" s="191" t="s">
        <v>197</v>
      </c>
      <c r="E605" s="190" t="s">
        <v>3</v>
      </c>
      <c r="F605" s="192" t="s">
        <v>767</v>
      </c>
      <c r="H605" s="193">
        <v>10</v>
      </c>
      <c r="I605" s="186"/>
      <c r="L605" s="181"/>
      <c r="M605" s="187"/>
      <c r="N605" s="188"/>
      <c r="O605" s="188"/>
      <c r="P605" s="188"/>
      <c r="Q605" s="188"/>
      <c r="R605" s="188"/>
      <c r="S605" s="188"/>
      <c r="T605" s="189"/>
      <c r="AT605" s="190" t="s">
        <v>197</v>
      </c>
      <c r="AU605" s="190" t="s">
        <v>130</v>
      </c>
      <c r="AV605" s="11" t="s">
        <v>130</v>
      </c>
      <c r="AW605" s="11" t="s">
        <v>40</v>
      </c>
      <c r="AX605" s="11" t="s">
        <v>76</v>
      </c>
      <c r="AY605" s="190" t="s">
        <v>121</v>
      </c>
    </row>
    <row r="606" spans="2:65" s="13" customFormat="1" x14ac:dyDescent="0.3">
      <c r="B606" s="205"/>
      <c r="D606" s="191" t="s">
        <v>197</v>
      </c>
      <c r="E606" s="206" t="s">
        <v>3</v>
      </c>
      <c r="F606" s="207" t="s">
        <v>768</v>
      </c>
      <c r="H606" s="208">
        <v>38.92</v>
      </c>
      <c r="I606" s="209"/>
      <c r="L606" s="205"/>
      <c r="M606" s="210"/>
      <c r="N606" s="211"/>
      <c r="O606" s="211"/>
      <c r="P606" s="211"/>
      <c r="Q606" s="211"/>
      <c r="R606" s="211"/>
      <c r="S606" s="211"/>
      <c r="T606" s="212"/>
      <c r="AT606" s="206" t="s">
        <v>197</v>
      </c>
      <c r="AU606" s="206" t="s">
        <v>130</v>
      </c>
      <c r="AV606" s="13" t="s">
        <v>137</v>
      </c>
      <c r="AW606" s="13" t="s">
        <v>40</v>
      </c>
      <c r="AX606" s="13" t="s">
        <v>76</v>
      </c>
      <c r="AY606" s="206" t="s">
        <v>121</v>
      </c>
    </row>
    <row r="607" spans="2:65" s="11" customFormat="1" x14ac:dyDescent="0.3">
      <c r="B607" s="181"/>
      <c r="D607" s="191" t="s">
        <v>197</v>
      </c>
      <c r="E607" s="190" t="s">
        <v>3</v>
      </c>
      <c r="F607" s="192" t="s">
        <v>769</v>
      </c>
      <c r="H607" s="193">
        <v>180.5</v>
      </c>
      <c r="I607" s="186"/>
      <c r="L607" s="181"/>
      <c r="M607" s="187"/>
      <c r="N607" s="188"/>
      <c r="O607" s="188"/>
      <c r="P607" s="188"/>
      <c r="Q607" s="188"/>
      <c r="R607" s="188"/>
      <c r="S607" s="188"/>
      <c r="T607" s="189"/>
      <c r="AT607" s="190" t="s">
        <v>197</v>
      </c>
      <c r="AU607" s="190" t="s">
        <v>130</v>
      </c>
      <c r="AV607" s="11" t="s">
        <v>130</v>
      </c>
      <c r="AW607" s="11" t="s">
        <v>40</v>
      </c>
      <c r="AX607" s="11" t="s">
        <v>76</v>
      </c>
      <c r="AY607" s="190" t="s">
        <v>121</v>
      </c>
    </row>
    <row r="608" spans="2:65" s="13" customFormat="1" x14ac:dyDescent="0.3">
      <c r="B608" s="205"/>
      <c r="D608" s="191" t="s">
        <v>197</v>
      </c>
      <c r="E608" s="206" t="s">
        <v>3</v>
      </c>
      <c r="F608" s="207" t="s">
        <v>233</v>
      </c>
      <c r="H608" s="208">
        <v>180.5</v>
      </c>
      <c r="I608" s="209"/>
      <c r="L608" s="205"/>
      <c r="M608" s="210"/>
      <c r="N608" s="211"/>
      <c r="O608" s="211"/>
      <c r="P608" s="211"/>
      <c r="Q608" s="211"/>
      <c r="R608" s="211"/>
      <c r="S608" s="211"/>
      <c r="T608" s="212"/>
      <c r="AT608" s="206" t="s">
        <v>197</v>
      </c>
      <c r="AU608" s="206" t="s">
        <v>130</v>
      </c>
      <c r="AV608" s="13" t="s">
        <v>137</v>
      </c>
      <c r="AW608" s="13" t="s">
        <v>40</v>
      </c>
      <c r="AX608" s="13" t="s">
        <v>76</v>
      </c>
      <c r="AY608" s="206" t="s">
        <v>121</v>
      </c>
    </row>
    <row r="609" spans="2:65" s="11" customFormat="1" x14ac:dyDescent="0.3">
      <c r="B609" s="181"/>
      <c r="D609" s="191" t="s">
        <v>197</v>
      </c>
      <c r="E609" s="190" t="s">
        <v>3</v>
      </c>
      <c r="F609" s="192" t="s">
        <v>769</v>
      </c>
      <c r="H609" s="193">
        <v>180.5</v>
      </c>
      <c r="I609" s="186"/>
      <c r="L609" s="181"/>
      <c r="M609" s="187"/>
      <c r="N609" s="188"/>
      <c r="O609" s="188"/>
      <c r="P609" s="188"/>
      <c r="Q609" s="188"/>
      <c r="R609" s="188"/>
      <c r="S609" s="188"/>
      <c r="T609" s="189"/>
      <c r="AT609" s="190" t="s">
        <v>197</v>
      </c>
      <c r="AU609" s="190" t="s">
        <v>130</v>
      </c>
      <c r="AV609" s="11" t="s">
        <v>130</v>
      </c>
      <c r="AW609" s="11" t="s">
        <v>40</v>
      </c>
      <c r="AX609" s="11" t="s">
        <v>76</v>
      </c>
      <c r="AY609" s="190" t="s">
        <v>121</v>
      </c>
    </row>
    <row r="610" spans="2:65" s="13" customFormat="1" x14ac:dyDescent="0.3">
      <c r="B610" s="205"/>
      <c r="D610" s="191" t="s">
        <v>197</v>
      </c>
      <c r="E610" s="206" t="s">
        <v>3</v>
      </c>
      <c r="F610" s="207" t="s">
        <v>234</v>
      </c>
      <c r="H610" s="208">
        <v>180.5</v>
      </c>
      <c r="I610" s="209"/>
      <c r="L610" s="205"/>
      <c r="M610" s="210"/>
      <c r="N610" s="211"/>
      <c r="O610" s="211"/>
      <c r="P610" s="211"/>
      <c r="Q610" s="211"/>
      <c r="R610" s="211"/>
      <c r="S610" s="211"/>
      <c r="T610" s="212"/>
      <c r="AT610" s="206" t="s">
        <v>197</v>
      </c>
      <c r="AU610" s="206" t="s">
        <v>130</v>
      </c>
      <c r="AV610" s="13" t="s">
        <v>137</v>
      </c>
      <c r="AW610" s="13" t="s">
        <v>40</v>
      </c>
      <c r="AX610" s="13" t="s">
        <v>76</v>
      </c>
      <c r="AY610" s="206" t="s">
        <v>121</v>
      </c>
    </row>
    <row r="611" spans="2:65" s="12" customFormat="1" x14ac:dyDescent="0.3">
      <c r="B611" s="194"/>
      <c r="D611" s="182" t="s">
        <v>197</v>
      </c>
      <c r="E611" s="195" t="s">
        <v>3</v>
      </c>
      <c r="F611" s="196" t="s">
        <v>204</v>
      </c>
      <c r="H611" s="197">
        <v>399.92</v>
      </c>
      <c r="I611" s="198"/>
      <c r="L611" s="194"/>
      <c r="M611" s="199"/>
      <c r="N611" s="200"/>
      <c r="O611" s="200"/>
      <c r="P611" s="200"/>
      <c r="Q611" s="200"/>
      <c r="R611" s="200"/>
      <c r="S611" s="200"/>
      <c r="T611" s="201"/>
      <c r="AT611" s="202" t="s">
        <v>197</v>
      </c>
      <c r="AU611" s="202" t="s">
        <v>130</v>
      </c>
      <c r="AV611" s="12" t="s">
        <v>143</v>
      </c>
      <c r="AW611" s="12" t="s">
        <v>40</v>
      </c>
      <c r="AX611" s="12" t="s">
        <v>23</v>
      </c>
      <c r="AY611" s="202" t="s">
        <v>121</v>
      </c>
    </row>
    <row r="612" spans="2:65" s="1" customFormat="1" ht="22.5" customHeight="1" x14ac:dyDescent="0.3">
      <c r="B612" s="164"/>
      <c r="C612" s="213" t="s">
        <v>770</v>
      </c>
      <c r="D612" s="213" t="s">
        <v>335</v>
      </c>
      <c r="E612" s="214" t="s">
        <v>771</v>
      </c>
      <c r="F612" s="215" t="s">
        <v>772</v>
      </c>
      <c r="G612" s="216" t="s">
        <v>211</v>
      </c>
      <c r="H612" s="217">
        <v>419.916</v>
      </c>
      <c r="I612" s="218">
        <v>0</v>
      </c>
      <c r="J612" s="219">
        <f>ROUND(I612*H612,2)</f>
        <v>0</v>
      </c>
      <c r="K612" s="215" t="s">
        <v>3</v>
      </c>
      <c r="L612" s="220"/>
      <c r="M612" s="221" t="s">
        <v>3</v>
      </c>
      <c r="N612" s="222" t="s">
        <v>48</v>
      </c>
      <c r="O612" s="36"/>
      <c r="P612" s="174">
        <f>O612*H612</f>
        <v>0</v>
      </c>
      <c r="Q612" s="174">
        <v>8.0000000000000002E-3</v>
      </c>
      <c r="R612" s="174">
        <f>Q612*H612</f>
        <v>3.3593280000000001</v>
      </c>
      <c r="S612" s="174">
        <v>0</v>
      </c>
      <c r="T612" s="175">
        <f>S612*H612</f>
        <v>0</v>
      </c>
      <c r="AR612" s="17" t="s">
        <v>405</v>
      </c>
      <c r="AT612" s="17" t="s">
        <v>335</v>
      </c>
      <c r="AU612" s="17" t="s">
        <v>130</v>
      </c>
      <c r="AY612" s="17" t="s">
        <v>121</v>
      </c>
      <c r="BE612" s="176">
        <f>IF(N612="základní",J612,0)</f>
        <v>0</v>
      </c>
      <c r="BF612" s="176">
        <f>IF(N612="snížená",J612,0)</f>
        <v>0</v>
      </c>
      <c r="BG612" s="176">
        <f>IF(N612="zákl. přenesená",J612,0)</f>
        <v>0</v>
      </c>
      <c r="BH612" s="176">
        <f>IF(N612="sníž. přenesená",J612,0)</f>
        <v>0</v>
      </c>
      <c r="BI612" s="176">
        <f>IF(N612="nulová",J612,0)</f>
        <v>0</v>
      </c>
      <c r="BJ612" s="17" t="s">
        <v>130</v>
      </c>
      <c r="BK612" s="176">
        <f>ROUND(I612*H612,2)</f>
        <v>0</v>
      </c>
      <c r="BL612" s="17" t="s">
        <v>305</v>
      </c>
      <c r="BM612" s="17" t="s">
        <v>773</v>
      </c>
    </row>
    <row r="613" spans="2:65" s="11" customFormat="1" x14ac:dyDescent="0.3">
      <c r="B613" s="181"/>
      <c r="D613" s="182" t="s">
        <v>197</v>
      </c>
      <c r="F613" s="184" t="s">
        <v>774</v>
      </c>
      <c r="H613" s="185">
        <v>419.916</v>
      </c>
      <c r="I613" s="186"/>
      <c r="L613" s="181"/>
      <c r="M613" s="187"/>
      <c r="N613" s="188"/>
      <c r="O613" s="188"/>
      <c r="P613" s="188"/>
      <c r="Q613" s="188"/>
      <c r="R613" s="188"/>
      <c r="S613" s="188"/>
      <c r="T613" s="189"/>
      <c r="AT613" s="190" t="s">
        <v>197</v>
      </c>
      <c r="AU613" s="190" t="s">
        <v>130</v>
      </c>
      <c r="AV613" s="11" t="s">
        <v>130</v>
      </c>
      <c r="AW613" s="11" t="s">
        <v>4</v>
      </c>
      <c r="AX613" s="11" t="s">
        <v>23</v>
      </c>
      <c r="AY613" s="190" t="s">
        <v>121</v>
      </c>
    </row>
    <row r="614" spans="2:65" s="1" customFormat="1" ht="22.5" customHeight="1" x14ac:dyDescent="0.3">
      <c r="B614" s="164"/>
      <c r="C614" s="165" t="s">
        <v>775</v>
      </c>
      <c r="D614" s="165" t="s">
        <v>124</v>
      </c>
      <c r="E614" s="166" t="s">
        <v>776</v>
      </c>
      <c r="F614" s="167" t="s">
        <v>777</v>
      </c>
      <c r="G614" s="168" t="s">
        <v>211</v>
      </c>
      <c r="H614" s="169">
        <v>33.92</v>
      </c>
      <c r="I614" s="170">
        <v>0</v>
      </c>
      <c r="J614" s="171">
        <f>ROUND(I614*H614,2)</f>
        <v>0</v>
      </c>
      <c r="K614" s="167" t="s">
        <v>3</v>
      </c>
      <c r="L614" s="35"/>
      <c r="M614" s="172" t="s">
        <v>3</v>
      </c>
      <c r="N614" s="173" t="s">
        <v>48</v>
      </c>
      <c r="O614" s="36"/>
      <c r="P614" s="174">
        <f>O614*H614</f>
        <v>0</v>
      </c>
      <c r="Q614" s="174">
        <v>0</v>
      </c>
      <c r="R614" s="174">
        <f>Q614*H614</f>
        <v>0</v>
      </c>
      <c r="S614" s="174">
        <v>0</v>
      </c>
      <c r="T614" s="175">
        <f>S614*H614</f>
        <v>0</v>
      </c>
      <c r="AR614" s="17" t="s">
        <v>305</v>
      </c>
      <c r="AT614" s="17" t="s">
        <v>124</v>
      </c>
      <c r="AU614" s="17" t="s">
        <v>130</v>
      </c>
      <c r="AY614" s="17" t="s">
        <v>121</v>
      </c>
      <c r="BE614" s="176">
        <f>IF(N614="základní",J614,0)</f>
        <v>0</v>
      </c>
      <c r="BF614" s="176">
        <f>IF(N614="snížená",J614,0)</f>
        <v>0</v>
      </c>
      <c r="BG614" s="176">
        <f>IF(N614="zákl. přenesená",J614,0)</f>
        <v>0</v>
      </c>
      <c r="BH614" s="176">
        <f>IF(N614="sníž. přenesená",J614,0)</f>
        <v>0</v>
      </c>
      <c r="BI614" s="176">
        <f>IF(N614="nulová",J614,0)</f>
        <v>0</v>
      </c>
      <c r="BJ614" s="17" t="s">
        <v>130</v>
      </c>
      <c r="BK614" s="176">
        <f>ROUND(I614*H614,2)</f>
        <v>0</v>
      </c>
      <c r="BL614" s="17" t="s">
        <v>305</v>
      </c>
      <c r="BM614" s="17" t="s">
        <v>778</v>
      </c>
    </row>
    <row r="615" spans="2:65" s="11" customFormat="1" x14ac:dyDescent="0.3">
      <c r="B615" s="181"/>
      <c r="D615" s="191" t="s">
        <v>197</v>
      </c>
      <c r="E615" s="190" t="s">
        <v>3</v>
      </c>
      <c r="F615" s="192" t="s">
        <v>761</v>
      </c>
      <c r="H615" s="193">
        <v>10.8</v>
      </c>
      <c r="I615" s="186"/>
      <c r="L615" s="181"/>
      <c r="M615" s="187"/>
      <c r="N615" s="188"/>
      <c r="O615" s="188"/>
      <c r="P615" s="188"/>
      <c r="Q615" s="188"/>
      <c r="R615" s="188"/>
      <c r="S615" s="188"/>
      <c r="T615" s="189"/>
      <c r="AT615" s="190" t="s">
        <v>197</v>
      </c>
      <c r="AU615" s="190" t="s">
        <v>130</v>
      </c>
      <c r="AV615" s="11" t="s">
        <v>130</v>
      </c>
      <c r="AW615" s="11" t="s">
        <v>40</v>
      </c>
      <c r="AX615" s="11" t="s">
        <v>76</v>
      </c>
      <c r="AY615" s="190" t="s">
        <v>121</v>
      </c>
    </row>
    <row r="616" spans="2:65" s="11" customFormat="1" x14ac:dyDescent="0.3">
      <c r="B616" s="181"/>
      <c r="D616" s="191" t="s">
        <v>197</v>
      </c>
      <c r="E616" s="190" t="s">
        <v>3</v>
      </c>
      <c r="F616" s="192" t="s">
        <v>762</v>
      </c>
      <c r="H616" s="193">
        <v>6.84</v>
      </c>
      <c r="I616" s="186"/>
      <c r="L616" s="181"/>
      <c r="M616" s="187"/>
      <c r="N616" s="188"/>
      <c r="O616" s="188"/>
      <c r="P616" s="188"/>
      <c r="Q616" s="188"/>
      <c r="R616" s="188"/>
      <c r="S616" s="188"/>
      <c r="T616" s="189"/>
      <c r="AT616" s="190" t="s">
        <v>197</v>
      </c>
      <c r="AU616" s="190" t="s">
        <v>130</v>
      </c>
      <c r="AV616" s="11" t="s">
        <v>130</v>
      </c>
      <c r="AW616" s="11" t="s">
        <v>40</v>
      </c>
      <c r="AX616" s="11" t="s">
        <v>76</v>
      </c>
      <c r="AY616" s="190" t="s">
        <v>121</v>
      </c>
    </row>
    <row r="617" spans="2:65" s="11" customFormat="1" x14ac:dyDescent="0.3">
      <c r="B617" s="181"/>
      <c r="D617" s="191" t="s">
        <v>197</v>
      </c>
      <c r="E617" s="190" t="s">
        <v>3</v>
      </c>
      <c r="F617" s="192" t="s">
        <v>763</v>
      </c>
      <c r="H617" s="193">
        <v>5.04</v>
      </c>
      <c r="I617" s="186"/>
      <c r="L617" s="181"/>
      <c r="M617" s="187"/>
      <c r="N617" s="188"/>
      <c r="O617" s="188"/>
      <c r="P617" s="188"/>
      <c r="Q617" s="188"/>
      <c r="R617" s="188"/>
      <c r="S617" s="188"/>
      <c r="T617" s="189"/>
      <c r="AT617" s="190" t="s">
        <v>197</v>
      </c>
      <c r="AU617" s="190" t="s">
        <v>130</v>
      </c>
      <c r="AV617" s="11" t="s">
        <v>130</v>
      </c>
      <c r="AW617" s="11" t="s">
        <v>40</v>
      </c>
      <c r="AX617" s="11" t="s">
        <v>76</v>
      </c>
      <c r="AY617" s="190" t="s">
        <v>121</v>
      </c>
    </row>
    <row r="618" spans="2:65" s="11" customFormat="1" x14ac:dyDescent="0.3">
      <c r="B618" s="181"/>
      <c r="D618" s="191" t="s">
        <v>197</v>
      </c>
      <c r="E618" s="190" t="s">
        <v>3</v>
      </c>
      <c r="F618" s="192" t="s">
        <v>764</v>
      </c>
      <c r="H618" s="193">
        <v>1.56</v>
      </c>
      <c r="I618" s="186"/>
      <c r="L618" s="181"/>
      <c r="M618" s="187"/>
      <c r="N618" s="188"/>
      <c r="O618" s="188"/>
      <c r="P618" s="188"/>
      <c r="Q618" s="188"/>
      <c r="R618" s="188"/>
      <c r="S618" s="188"/>
      <c r="T618" s="189"/>
      <c r="AT618" s="190" t="s">
        <v>197</v>
      </c>
      <c r="AU618" s="190" t="s">
        <v>130</v>
      </c>
      <c r="AV618" s="11" t="s">
        <v>130</v>
      </c>
      <c r="AW618" s="11" t="s">
        <v>40</v>
      </c>
      <c r="AX618" s="11" t="s">
        <v>76</v>
      </c>
      <c r="AY618" s="190" t="s">
        <v>121</v>
      </c>
    </row>
    <row r="619" spans="2:65" s="11" customFormat="1" x14ac:dyDescent="0.3">
      <c r="B619" s="181"/>
      <c r="D619" s="191" t="s">
        <v>197</v>
      </c>
      <c r="E619" s="190" t="s">
        <v>3</v>
      </c>
      <c r="F619" s="192" t="s">
        <v>765</v>
      </c>
      <c r="H619" s="193">
        <v>1.44</v>
      </c>
      <c r="I619" s="186"/>
      <c r="L619" s="181"/>
      <c r="M619" s="187"/>
      <c r="N619" s="188"/>
      <c r="O619" s="188"/>
      <c r="P619" s="188"/>
      <c r="Q619" s="188"/>
      <c r="R619" s="188"/>
      <c r="S619" s="188"/>
      <c r="T619" s="189"/>
      <c r="AT619" s="190" t="s">
        <v>197</v>
      </c>
      <c r="AU619" s="190" t="s">
        <v>130</v>
      </c>
      <c r="AV619" s="11" t="s">
        <v>130</v>
      </c>
      <c r="AW619" s="11" t="s">
        <v>40</v>
      </c>
      <c r="AX619" s="11" t="s">
        <v>76</v>
      </c>
      <c r="AY619" s="190" t="s">
        <v>121</v>
      </c>
    </row>
    <row r="620" spans="2:65" s="11" customFormat="1" x14ac:dyDescent="0.3">
      <c r="B620" s="181"/>
      <c r="D620" s="191" t="s">
        <v>197</v>
      </c>
      <c r="E620" s="190" t="s">
        <v>3</v>
      </c>
      <c r="F620" s="192" t="s">
        <v>766</v>
      </c>
      <c r="H620" s="193">
        <v>3.24</v>
      </c>
      <c r="I620" s="186"/>
      <c r="L620" s="181"/>
      <c r="M620" s="187"/>
      <c r="N620" s="188"/>
      <c r="O620" s="188"/>
      <c r="P620" s="188"/>
      <c r="Q620" s="188"/>
      <c r="R620" s="188"/>
      <c r="S620" s="188"/>
      <c r="T620" s="189"/>
      <c r="AT620" s="190" t="s">
        <v>197</v>
      </c>
      <c r="AU620" s="190" t="s">
        <v>130</v>
      </c>
      <c r="AV620" s="11" t="s">
        <v>130</v>
      </c>
      <c r="AW620" s="11" t="s">
        <v>40</v>
      </c>
      <c r="AX620" s="11" t="s">
        <v>76</v>
      </c>
      <c r="AY620" s="190" t="s">
        <v>121</v>
      </c>
    </row>
    <row r="621" spans="2:65" s="11" customFormat="1" x14ac:dyDescent="0.3">
      <c r="B621" s="181"/>
      <c r="D621" s="191" t="s">
        <v>197</v>
      </c>
      <c r="E621" s="190" t="s">
        <v>3</v>
      </c>
      <c r="F621" s="192" t="s">
        <v>779</v>
      </c>
      <c r="H621" s="193">
        <v>5</v>
      </c>
      <c r="I621" s="186"/>
      <c r="L621" s="181"/>
      <c r="M621" s="187"/>
      <c r="N621" s="188"/>
      <c r="O621" s="188"/>
      <c r="P621" s="188"/>
      <c r="Q621" s="188"/>
      <c r="R621" s="188"/>
      <c r="S621" s="188"/>
      <c r="T621" s="189"/>
      <c r="AT621" s="190" t="s">
        <v>197</v>
      </c>
      <c r="AU621" s="190" t="s">
        <v>130</v>
      </c>
      <c r="AV621" s="11" t="s">
        <v>130</v>
      </c>
      <c r="AW621" s="11" t="s">
        <v>40</v>
      </c>
      <c r="AX621" s="11" t="s">
        <v>76</v>
      </c>
      <c r="AY621" s="190" t="s">
        <v>121</v>
      </c>
    </row>
    <row r="622" spans="2:65" s="12" customFormat="1" x14ac:dyDescent="0.3">
      <c r="B622" s="194"/>
      <c r="D622" s="182" t="s">
        <v>197</v>
      </c>
      <c r="E622" s="195" t="s">
        <v>3</v>
      </c>
      <c r="F622" s="196" t="s">
        <v>750</v>
      </c>
      <c r="H622" s="197">
        <v>33.92</v>
      </c>
      <c r="I622" s="198"/>
      <c r="L622" s="194"/>
      <c r="M622" s="199"/>
      <c r="N622" s="200"/>
      <c r="O622" s="200"/>
      <c r="P622" s="200"/>
      <c r="Q622" s="200"/>
      <c r="R622" s="200"/>
      <c r="S622" s="200"/>
      <c r="T622" s="201"/>
      <c r="AT622" s="202" t="s">
        <v>197</v>
      </c>
      <c r="AU622" s="202" t="s">
        <v>130</v>
      </c>
      <c r="AV622" s="12" t="s">
        <v>143</v>
      </c>
      <c r="AW622" s="12" t="s">
        <v>40</v>
      </c>
      <c r="AX622" s="12" t="s">
        <v>23</v>
      </c>
      <c r="AY622" s="202" t="s">
        <v>121</v>
      </c>
    </row>
    <row r="623" spans="2:65" s="1" customFormat="1" ht="22.5" customHeight="1" x14ac:dyDescent="0.3">
      <c r="B623" s="164"/>
      <c r="C623" s="165" t="s">
        <v>780</v>
      </c>
      <c r="D623" s="165" t="s">
        <v>124</v>
      </c>
      <c r="E623" s="166" t="s">
        <v>781</v>
      </c>
      <c r="F623" s="167" t="s">
        <v>782</v>
      </c>
      <c r="G623" s="168" t="s">
        <v>242</v>
      </c>
      <c r="H623" s="169">
        <v>88.4</v>
      </c>
      <c r="I623" s="170">
        <v>0</v>
      </c>
      <c r="J623" s="171">
        <f>ROUND(I623*H623,2)</f>
        <v>0</v>
      </c>
      <c r="K623" s="167" t="s">
        <v>128</v>
      </c>
      <c r="L623" s="35"/>
      <c r="M623" s="172" t="s">
        <v>3</v>
      </c>
      <c r="N623" s="173" t="s">
        <v>48</v>
      </c>
      <c r="O623" s="36"/>
      <c r="P623" s="174">
        <f>O623*H623</f>
        <v>0</v>
      </c>
      <c r="Q623" s="174">
        <v>8.4600000000000005E-3</v>
      </c>
      <c r="R623" s="174">
        <f>Q623*H623</f>
        <v>0.74786400000000008</v>
      </c>
      <c r="S623" s="174">
        <v>0</v>
      </c>
      <c r="T623" s="175">
        <f>S623*H623</f>
        <v>0</v>
      </c>
      <c r="AR623" s="17" t="s">
        <v>305</v>
      </c>
      <c r="AT623" s="17" t="s">
        <v>124</v>
      </c>
      <c r="AU623" s="17" t="s">
        <v>130</v>
      </c>
      <c r="AY623" s="17" t="s">
        <v>121</v>
      </c>
      <c r="BE623" s="176">
        <f>IF(N623="základní",J623,0)</f>
        <v>0</v>
      </c>
      <c r="BF623" s="176">
        <f>IF(N623="snížená",J623,0)</f>
        <v>0</v>
      </c>
      <c r="BG623" s="176">
        <f>IF(N623="zákl. přenesená",J623,0)</f>
        <v>0</v>
      </c>
      <c r="BH623" s="176">
        <f>IF(N623="sníž. přenesená",J623,0)</f>
        <v>0</v>
      </c>
      <c r="BI623" s="176">
        <f>IF(N623="nulová",J623,0)</f>
        <v>0</v>
      </c>
      <c r="BJ623" s="17" t="s">
        <v>130</v>
      </c>
      <c r="BK623" s="176">
        <f>ROUND(I623*H623,2)</f>
        <v>0</v>
      </c>
      <c r="BL623" s="17" t="s">
        <v>305</v>
      </c>
      <c r="BM623" s="17" t="s">
        <v>783</v>
      </c>
    </row>
    <row r="624" spans="2:65" s="11" customFormat="1" x14ac:dyDescent="0.3">
      <c r="B624" s="181"/>
      <c r="D624" s="191" t="s">
        <v>197</v>
      </c>
      <c r="E624" s="190" t="s">
        <v>3</v>
      </c>
      <c r="F624" s="192" t="s">
        <v>784</v>
      </c>
      <c r="H624" s="193">
        <v>44.2</v>
      </c>
      <c r="I624" s="186"/>
      <c r="L624" s="181"/>
      <c r="M624" s="187"/>
      <c r="N624" s="188"/>
      <c r="O624" s="188"/>
      <c r="P624" s="188"/>
      <c r="Q624" s="188"/>
      <c r="R624" s="188"/>
      <c r="S624" s="188"/>
      <c r="T624" s="189"/>
      <c r="AT624" s="190" t="s">
        <v>197</v>
      </c>
      <c r="AU624" s="190" t="s">
        <v>130</v>
      </c>
      <c r="AV624" s="11" t="s">
        <v>130</v>
      </c>
      <c r="AW624" s="11" t="s">
        <v>40</v>
      </c>
      <c r="AX624" s="11" t="s">
        <v>76</v>
      </c>
      <c r="AY624" s="190" t="s">
        <v>121</v>
      </c>
    </row>
    <row r="625" spans="2:65" s="11" customFormat="1" x14ac:dyDescent="0.3">
      <c r="B625" s="181"/>
      <c r="D625" s="191" t="s">
        <v>197</v>
      </c>
      <c r="E625" s="190" t="s">
        <v>3</v>
      </c>
      <c r="F625" s="192" t="s">
        <v>785</v>
      </c>
      <c r="H625" s="193">
        <v>44.2</v>
      </c>
      <c r="I625" s="186"/>
      <c r="L625" s="181"/>
      <c r="M625" s="187"/>
      <c r="N625" s="188"/>
      <c r="O625" s="188"/>
      <c r="P625" s="188"/>
      <c r="Q625" s="188"/>
      <c r="R625" s="188"/>
      <c r="S625" s="188"/>
      <c r="T625" s="189"/>
      <c r="AT625" s="190" t="s">
        <v>197</v>
      </c>
      <c r="AU625" s="190" t="s">
        <v>130</v>
      </c>
      <c r="AV625" s="11" t="s">
        <v>130</v>
      </c>
      <c r="AW625" s="11" t="s">
        <v>40</v>
      </c>
      <c r="AX625" s="11" t="s">
        <v>76</v>
      </c>
      <c r="AY625" s="190" t="s">
        <v>121</v>
      </c>
    </row>
    <row r="626" spans="2:65" s="12" customFormat="1" x14ac:dyDescent="0.3">
      <c r="B626" s="194"/>
      <c r="D626" s="182" t="s">
        <v>197</v>
      </c>
      <c r="E626" s="195" t="s">
        <v>3</v>
      </c>
      <c r="F626" s="196" t="s">
        <v>204</v>
      </c>
      <c r="H626" s="197">
        <v>88.4</v>
      </c>
      <c r="I626" s="198"/>
      <c r="L626" s="194"/>
      <c r="M626" s="199"/>
      <c r="N626" s="200"/>
      <c r="O626" s="200"/>
      <c r="P626" s="200"/>
      <c r="Q626" s="200"/>
      <c r="R626" s="200"/>
      <c r="S626" s="200"/>
      <c r="T626" s="201"/>
      <c r="AT626" s="202" t="s">
        <v>197</v>
      </c>
      <c r="AU626" s="202" t="s">
        <v>130</v>
      </c>
      <c r="AV626" s="12" t="s">
        <v>143</v>
      </c>
      <c r="AW626" s="12" t="s">
        <v>40</v>
      </c>
      <c r="AX626" s="12" t="s">
        <v>23</v>
      </c>
      <c r="AY626" s="202" t="s">
        <v>121</v>
      </c>
    </row>
    <row r="627" spans="2:65" s="1" customFormat="1" ht="22.5" customHeight="1" x14ac:dyDescent="0.3">
      <c r="B627" s="164"/>
      <c r="C627" s="165" t="s">
        <v>786</v>
      </c>
      <c r="D627" s="165" t="s">
        <v>124</v>
      </c>
      <c r="E627" s="166" t="s">
        <v>787</v>
      </c>
      <c r="F627" s="167" t="s">
        <v>788</v>
      </c>
      <c r="G627" s="168" t="s">
        <v>242</v>
      </c>
      <c r="H627" s="169">
        <v>5.2</v>
      </c>
      <c r="I627" s="170">
        <v>0</v>
      </c>
      <c r="J627" s="171">
        <f>ROUND(I627*H627,2)</f>
        <v>0</v>
      </c>
      <c r="K627" s="167" t="s">
        <v>128</v>
      </c>
      <c r="L627" s="35"/>
      <c r="M627" s="172" t="s">
        <v>3</v>
      </c>
      <c r="N627" s="173" t="s">
        <v>48</v>
      </c>
      <c r="O627" s="36"/>
      <c r="P627" s="174">
        <f>O627*H627</f>
        <v>0</v>
      </c>
      <c r="Q627" s="174">
        <v>8.6700000000000006E-3</v>
      </c>
      <c r="R627" s="174">
        <f>Q627*H627</f>
        <v>4.5084000000000006E-2</v>
      </c>
      <c r="S627" s="174">
        <v>0</v>
      </c>
      <c r="T627" s="175">
        <f>S627*H627</f>
        <v>0</v>
      </c>
      <c r="AR627" s="17" t="s">
        <v>305</v>
      </c>
      <c r="AT627" s="17" t="s">
        <v>124</v>
      </c>
      <c r="AU627" s="17" t="s">
        <v>130</v>
      </c>
      <c r="AY627" s="17" t="s">
        <v>121</v>
      </c>
      <c r="BE627" s="176">
        <f>IF(N627="základní",J627,0)</f>
        <v>0</v>
      </c>
      <c r="BF627" s="176">
        <f>IF(N627="snížená",J627,0)</f>
        <v>0</v>
      </c>
      <c r="BG627" s="176">
        <f>IF(N627="zákl. přenesená",J627,0)</f>
        <v>0</v>
      </c>
      <c r="BH627" s="176">
        <f>IF(N627="sníž. přenesená",J627,0)</f>
        <v>0</v>
      </c>
      <c r="BI627" s="176">
        <f>IF(N627="nulová",J627,0)</f>
        <v>0</v>
      </c>
      <c r="BJ627" s="17" t="s">
        <v>130</v>
      </c>
      <c r="BK627" s="176">
        <f>ROUND(I627*H627,2)</f>
        <v>0</v>
      </c>
      <c r="BL627" s="17" t="s">
        <v>305</v>
      </c>
      <c r="BM627" s="17" t="s">
        <v>789</v>
      </c>
    </row>
    <row r="628" spans="2:65" s="11" customFormat="1" x14ac:dyDescent="0.3">
      <c r="B628" s="181"/>
      <c r="D628" s="191" t="s">
        <v>197</v>
      </c>
      <c r="E628" s="190" t="s">
        <v>3</v>
      </c>
      <c r="F628" s="192" t="s">
        <v>790</v>
      </c>
      <c r="H628" s="193">
        <v>2.6</v>
      </c>
      <c r="I628" s="186"/>
      <c r="L628" s="181"/>
      <c r="M628" s="187"/>
      <c r="N628" s="188"/>
      <c r="O628" s="188"/>
      <c r="P628" s="188"/>
      <c r="Q628" s="188"/>
      <c r="R628" s="188"/>
      <c r="S628" s="188"/>
      <c r="T628" s="189"/>
      <c r="AT628" s="190" t="s">
        <v>197</v>
      </c>
      <c r="AU628" s="190" t="s">
        <v>130</v>
      </c>
      <c r="AV628" s="11" t="s">
        <v>130</v>
      </c>
      <c r="AW628" s="11" t="s">
        <v>40</v>
      </c>
      <c r="AX628" s="11" t="s">
        <v>76</v>
      </c>
      <c r="AY628" s="190" t="s">
        <v>121</v>
      </c>
    </row>
    <row r="629" spans="2:65" s="11" customFormat="1" x14ac:dyDescent="0.3">
      <c r="B629" s="181"/>
      <c r="D629" s="191" t="s">
        <v>197</v>
      </c>
      <c r="E629" s="190" t="s">
        <v>3</v>
      </c>
      <c r="F629" s="192" t="s">
        <v>791</v>
      </c>
      <c r="H629" s="193">
        <v>2.6</v>
      </c>
      <c r="I629" s="186"/>
      <c r="L629" s="181"/>
      <c r="M629" s="187"/>
      <c r="N629" s="188"/>
      <c r="O629" s="188"/>
      <c r="P629" s="188"/>
      <c r="Q629" s="188"/>
      <c r="R629" s="188"/>
      <c r="S629" s="188"/>
      <c r="T629" s="189"/>
      <c r="AT629" s="190" t="s">
        <v>197</v>
      </c>
      <c r="AU629" s="190" t="s">
        <v>130</v>
      </c>
      <c r="AV629" s="11" t="s">
        <v>130</v>
      </c>
      <c r="AW629" s="11" t="s">
        <v>40</v>
      </c>
      <c r="AX629" s="11" t="s">
        <v>76</v>
      </c>
      <c r="AY629" s="190" t="s">
        <v>121</v>
      </c>
    </row>
    <row r="630" spans="2:65" s="12" customFormat="1" x14ac:dyDescent="0.3">
      <c r="B630" s="194"/>
      <c r="D630" s="182" t="s">
        <v>197</v>
      </c>
      <c r="E630" s="195" t="s">
        <v>3</v>
      </c>
      <c r="F630" s="196" t="s">
        <v>204</v>
      </c>
      <c r="H630" s="197">
        <v>5.2</v>
      </c>
      <c r="I630" s="198"/>
      <c r="L630" s="194"/>
      <c r="M630" s="199"/>
      <c r="N630" s="200"/>
      <c r="O630" s="200"/>
      <c r="P630" s="200"/>
      <c r="Q630" s="200"/>
      <c r="R630" s="200"/>
      <c r="S630" s="200"/>
      <c r="T630" s="201"/>
      <c r="AT630" s="202" t="s">
        <v>197</v>
      </c>
      <c r="AU630" s="202" t="s">
        <v>130</v>
      </c>
      <c r="AV630" s="12" t="s">
        <v>143</v>
      </c>
      <c r="AW630" s="12" t="s">
        <v>40</v>
      </c>
      <c r="AX630" s="12" t="s">
        <v>23</v>
      </c>
      <c r="AY630" s="202" t="s">
        <v>121</v>
      </c>
    </row>
    <row r="631" spans="2:65" s="1" customFormat="1" ht="22.5" customHeight="1" x14ac:dyDescent="0.3">
      <c r="B631" s="164"/>
      <c r="C631" s="165" t="s">
        <v>792</v>
      </c>
      <c r="D631" s="165" t="s">
        <v>124</v>
      </c>
      <c r="E631" s="166" t="s">
        <v>793</v>
      </c>
      <c r="F631" s="167" t="s">
        <v>794</v>
      </c>
      <c r="G631" s="168" t="s">
        <v>211</v>
      </c>
      <c r="H631" s="169">
        <v>47.32</v>
      </c>
      <c r="I631" s="170">
        <v>0</v>
      </c>
      <c r="J631" s="171">
        <f>ROUND(I631*H631,2)</f>
        <v>0</v>
      </c>
      <c r="K631" s="167" t="s">
        <v>128</v>
      </c>
      <c r="L631" s="35"/>
      <c r="M631" s="172" t="s">
        <v>3</v>
      </c>
      <c r="N631" s="173" t="s">
        <v>48</v>
      </c>
      <c r="O631" s="36"/>
      <c r="P631" s="174">
        <f>O631*H631</f>
        <v>0</v>
      </c>
      <c r="Q631" s="174">
        <v>1.2840000000000001E-2</v>
      </c>
      <c r="R631" s="174">
        <f>Q631*H631</f>
        <v>0.60758880000000004</v>
      </c>
      <c r="S631" s="174">
        <v>0</v>
      </c>
      <c r="T631" s="175">
        <f>S631*H631</f>
        <v>0</v>
      </c>
      <c r="AR631" s="17" t="s">
        <v>305</v>
      </c>
      <c r="AT631" s="17" t="s">
        <v>124</v>
      </c>
      <c r="AU631" s="17" t="s">
        <v>130</v>
      </c>
      <c r="AY631" s="17" t="s">
        <v>121</v>
      </c>
      <c r="BE631" s="176">
        <f>IF(N631="základní",J631,0)</f>
        <v>0</v>
      </c>
      <c r="BF631" s="176">
        <f>IF(N631="snížená",J631,0)</f>
        <v>0</v>
      </c>
      <c r="BG631" s="176">
        <f>IF(N631="zákl. přenesená",J631,0)</f>
        <v>0</v>
      </c>
      <c r="BH631" s="176">
        <f>IF(N631="sníž. přenesená",J631,0)</f>
        <v>0</v>
      </c>
      <c r="BI631" s="176">
        <f>IF(N631="nulová",J631,0)</f>
        <v>0</v>
      </c>
      <c r="BJ631" s="17" t="s">
        <v>130</v>
      </c>
      <c r="BK631" s="176">
        <f>ROUND(I631*H631,2)</f>
        <v>0</v>
      </c>
      <c r="BL631" s="17" t="s">
        <v>305</v>
      </c>
      <c r="BM631" s="17" t="s">
        <v>795</v>
      </c>
    </row>
    <row r="632" spans="2:65" s="11" customFormat="1" x14ac:dyDescent="0.3">
      <c r="B632" s="181"/>
      <c r="D632" s="191" t="s">
        <v>197</v>
      </c>
      <c r="E632" s="190" t="s">
        <v>3</v>
      </c>
      <c r="F632" s="192" t="s">
        <v>796</v>
      </c>
      <c r="H632" s="193">
        <v>6.24</v>
      </c>
      <c r="I632" s="186"/>
      <c r="L632" s="181"/>
      <c r="M632" s="187"/>
      <c r="N632" s="188"/>
      <c r="O632" s="188"/>
      <c r="P632" s="188"/>
      <c r="Q632" s="188"/>
      <c r="R632" s="188"/>
      <c r="S632" s="188"/>
      <c r="T632" s="189"/>
      <c r="AT632" s="190" t="s">
        <v>197</v>
      </c>
      <c r="AU632" s="190" t="s">
        <v>130</v>
      </c>
      <c r="AV632" s="11" t="s">
        <v>130</v>
      </c>
      <c r="AW632" s="11" t="s">
        <v>40</v>
      </c>
      <c r="AX632" s="11" t="s">
        <v>76</v>
      </c>
      <c r="AY632" s="190" t="s">
        <v>121</v>
      </c>
    </row>
    <row r="633" spans="2:65" s="11" customFormat="1" x14ac:dyDescent="0.3">
      <c r="B633" s="181"/>
      <c r="D633" s="191" t="s">
        <v>197</v>
      </c>
      <c r="E633" s="190" t="s">
        <v>3</v>
      </c>
      <c r="F633" s="192" t="s">
        <v>797</v>
      </c>
      <c r="H633" s="193">
        <v>6.24</v>
      </c>
      <c r="I633" s="186"/>
      <c r="L633" s="181"/>
      <c r="M633" s="187"/>
      <c r="N633" s="188"/>
      <c r="O633" s="188"/>
      <c r="P633" s="188"/>
      <c r="Q633" s="188"/>
      <c r="R633" s="188"/>
      <c r="S633" s="188"/>
      <c r="T633" s="189"/>
      <c r="AT633" s="190" t="s">
        <v>197</v>
      </c>
      <c r="AU633" s="190" t="s">
        <v>130</v>
      </c>
      <c r="AV633" s="11" t="s">
        <v>130</v>
      </c>
      <c r="AW633" s="11" t="s">
        <v>40</v>
      </c>
      <c r="AX633" s="11" t="s">
        <v>76</v>
      </c>
      <c r="AY633" s="190" t="s">
        <v>121</v>
      </c>
    </row>
    <row r="634" spans="2:65" s="11" customFormat="1" x14ac:dyDescent="0.3">
      <c r="B634" s="181"/>
      <c r="D634" s="191" t="s">
        <v>197</v>
      </c>
      <c r="E634" s="190" t="s">
        <v>3</v>
      </c>
      <c r="F634" s="192" t="s">
        <v>798</v>
      </c>
      <c r="H634" s="193">
        <v>3.38</v>
      </c>
      <c r="I634" s="186"/>
      <c r="L634" s="181"/>
      <c r="M634" s="187"/>
      <c r="N634" s="188"/>
      <c r="O634" s="188"/>
      <c r="P634" s="188"/>
      <c r="Q634" s="188"/>
      <c r="R634" s="188"/>
      <c r="S634" s="188"/>
      <c r="T634" s="189"/>
      <c r="AT634" s="190" t="s">
        <v>197</v>
      </c>
      <c r="AU634" s="190" t="s">
        <v>130</v>
      </c>
      <c r="AV634" s="11" t="s">
        <v>130</v>
      </c>
      <c r="AW634" s="11" t="s">
        <v>40</v>
      </c>
      <c r="AX634" s="11" t="s">
        <v>76</v>
      </c>
      <c r="AY634" s="190" t="s">
        <v>121</v>
      </c>
    </row>
    <row r="635" spans="2:65" s="11" customFormat="1" x14ac:dyDescent="0.3">
      <c r="B635" s="181"/>
      <c r="D635" s="191" t="s">
        <v>197</v>
      </c>
      <c r="E635" s="190" t="s">
        <v>3</v>
      </c>
      <c r="F635" s="192" t="s">
        <v>799</v>
      </c>
      <c r="H635" s="193">
        <v>7.8</v>
      </c>
      <c r="I635" s="186"/>
      <c r="L635" s="181"/>
      <c r="M635" s="187"/>
      <c r="N635" s="188"/>
      <c r="O635" s="188"/>
      <c r="P635" s="188"/>
      <c r="Q635" s="188"/>
      <c r="R635" s="188"/>
      <c r="S635" s="188"/>
      <c r="T635" s="189"/>
      <c r="AT635" s="190" t="s">
        <v>197</v>
      </c>
      <c r="AU635" s="190" t="s">
        <v>130</v>
      </c>
      <c r="AV635" s="11" t="s">
        <v>130</v>
      </c>
      <c r="AW635" s="11" t="s">
        <v>40</v>
      </c>
      <c r="AX635" s="11" t="s">
        <v>76</v>
      </c>
      <c r="AY635" s="190" t="s">
        <v>121</v>
      </c>
    </row>
    <row r="636" spans="2:65" s="13" customFormat="1" x14ac:dyDescent="0.3">
      <c r="B636" s="205"/>
      <c r="D636" s="191" t="s">
        <v>197</v>
      </c>
      <c r="E636" s="206" t="s">
        <v>3</v>
      </c>
      <c r="F636" s="207" t="s">
        <v>233</v>
      </c>
      <c r="H636" s="208">
        <v>23.66</v>
      </c>
      <c r="I636" s="209"/>
      <c r="L636" s="205"/>
      <c r="M636" s="210"/>
      <c r="N636" s="211"/>
      <c r="O636" s="211"/>
      <c r="P636" s="211"/>
      <c r="Q636" s="211"/>
      <c r="R636" s="211"/>
      <c r="S636" s="211"/>
      <c r="T636" s="212"/>
      <c r="AT636" s="206" t="s">
        <v>197</v>
      </c>
      <c r="AU636" s="206" t="s">
        <v>130</v>
      </c>
      <c r="AV636" s="13" t="s">
        <v>137</v>
      </c>
      <c r="AW636" s="13" t="s">
        <v>40</v>
      </c>
      <c r="AX636" s="13" t="s">
        <v>76</v>
      </c>
      <c r="AY636" s="206" t="s">
        <v>121</v>
      </c>
    </row>
    <row r="637" spans="2:65" s="11" customFormat="1" x14ac:dyDescent="0.3">
      <c r="B637" s="181"/>
      <c r="D637" s="191" t="s">
        <v>197</v>
      </c>
      <c r="E637" s="190" t="s">
        <v>3</v>
      </c>
      <c r="F637" s="192" t="s">
        <v>796</v>
      </c>
      <c r="H637" s="193">
        <v>6.24</v>
      </c>
      <c r="I637" s="186"/>
      <c r="L637" s="181"/>
      <c r="M637" s="187"/>
      <c r="N637" s="188"/>
      <c r="O637" s="188"/>
      <c r="P637" s="188"/>
      <c r="Q637" s="188"/>
      <c r="R637" s="188"/>
      <c r="S637" s="188"/>
      <c r="T637" s="189"/>
      <c r="AT637" s="190" t="s">
        <v>197</v>
      </c>
      <c r="AU637" s="190" t="s">
        <v>130</v>
      </c>
      <c r="AV637" s="11" t="s">
        <v>130</v>
      </c>
      <c r="AW637" s="11" t="s">
        <v>40</v>
      </c>
      <c r="AX637" s="11" t="s">
        <v>76</v>
      </c>
      <c r="AY637" s="190" t="s">
        <v>121</v>
      </c>
    </row>
    <row r="638" spans="2:65" s="11" customFormat="1" x14ac:dyDescent="0.3">
      <c r="B638" s="181"/>
      <c r="D638" s="191" t="s">
        <v>197</v>
      </c>
      <c r="E638" s="190" t="s">
        <v>3</v>
      </c>
      <c r="F638" s="192" t="s">
        <v>797</v>
      </c>
      <c r="H638" s="193">
        <v>6.24</v>
      </c>
      <c r="I638" s="186"/>
      <c r="L638" s="181"/>
      <c r="M638" s="187"/>
      <c r="N638" s="188"/>
      <c r="O638" s="188"/>
      <c r="P638" s="188"/>
      <c r="Q638" s="188"/>
      <c r="R638" s="188"/>
      <c r="S638" s="188"/>
      <c r="T638" s="189"/>
      <c r="AT638" s="190" t="s">
        <v>197</v>
      </c>
      <c r="AU638" s="190" t="s">
        <v>130</v>
      </c>
      <c r="AV638" s="11" t="s">
        <v>130</v>
      </c>
      <c r="AW638" s="11" t="s">
        <v>40</v>
      </c>
      <c r="AX638" s="11" t="s">
        <v>76</v>
      </c>
      <c r="AY638" s="190" t="s">
        <v>121</v>
      </c>
    </row>
    <row r="639" spans="2:65" s="11" customFormat="1" x14ac:dyDescent="0.3">
      <c r="B639" s="181"/>
      <c r="D639" s="191" t="s">
        <v>197</v>
      </c>
      <c r="E639" s="190" t="s">
        <v>3</v>
      </c>
      <c r="F639" s="192" t="s">
        <v>798</v>
      </c>
      <c r="H639" s="193">
        <v>3.38</v>
      </c>
      <c r="I639" s="186"/>
      <c r="L639" s="181"/>
      <c r="M639" s="187"/>
      <c r="N639" s="188"/>
      <c r="O639" s="188"/>
      <c r="P639" s="188"/>
      <c r="Q639" s="188"/>
      <c r="R639" s="188"/>
      <c r="S639" s="188"/>
      <c r="T639" s="189"/>
      <c r="AT639" s="190" t="s">
        <v>197</v>
      </c>
      <c r="AU639" s="190" t="s">
        <v>130</v>
      </c>
      <c r="AV639" s="11" t="s">
        <v>130</v>
      </c>
      <c r="AW639" s="11" t="s">
        <v>40</v>
      </c>
      <c r="AX639" s="11" t="s">
        <v>76</v>
      </c>
      <c r="AY639" s="190" t="s">
        <v>121</v>
      </c>
    </row>
    <row r="640" spans="2:65" s="11" customFormat="1" x14ac:dyDescent="0.3">
      <c r="B640" s="181"/>
      <c r="D640" s="191" t="s">
        <v>197</v>
      </c>
      <c r="E640" s="190" t="s">
        <v>3</v>
      </c>
      <c r="F640" s="192" t="s">
        <v>799</v>
      </c>
      <c r="H640" s="193">
        <v>7.8</v>
      </c>
      <c r="I640" s="186"/>
      <c r="L640" s="181"/>
      <c r="M640" s="187"/>
      <c r="N640" s="188"/>
      <c r="O640" s="188"/>
      <c r="P640" s="188"/>
      <c r="Q640" s="188"/>
      <c r="R640" s="188"/>
      <c r="S640" s="188"/>
      <c r="T640" s="189"/>
      <c r="AT640" s="190" t="s">
        <v>197</v>
      </c>
      <c r="AU640" s="190" t="s">
        <v>130</v>
      </c>
      <c r="AV640" s="11" t="s">
        <v>130</v>
      </c>
      <c r="AW640" s="11" t="s">
        <v>40</v>
      </c>
      <c r="AX640" s="11" t="s">
        <v>76</v>
      </c>
      <c r="AY640" s="190" t="s">
        <v>121</v>
      </c>
    </row>
    <row r="641" spans="2:65" s="13" customFormat="1" x14ac:dyDescent="0.3">
      <c r="B641" s="205"/>
      <c r="D641" s="191" t="s">
        <v>197</v>
      </c>
      <c r="E641" s="206" t="s">
        <v>3</v>
      </c>
      <c r="F641" s="207" t="s">
        <v>234</v>
      </c>
      <c r="H641" s="208">
        <v>23.66</v>
      </c>
      <c r="I641" s="209"/>
      <c r="L641" s="205"/>
      <c r="M641" s="210"/>
      <c r="N641" s="211"/>
      <c r="O641" s="211"/>
      <c r="P641" s="211"/>
      <c r="Q641" s="211"/>
      <c r="R641" s="211"/>
      <c r="S641" s="211"/>
      <c r="T641" s="212"/>
      <c r="AT641" s="206" t="s">
        <v>197</v>
      </c>
      <c r="AU641" s="206" t="s">
        <v>130</v>
      </c>
      <c r="AV641" s="13" t="s">
        <v>137</v>
      </c>
      <c r="AW641" s="13" t="s">
        <v>40</v>
      </c>
      <c r="AX641" s="13" t="s">
        <v>76</v>
      </c>
      <c r="AY641" s="206" t="s">
        <v>121</v>
      </c>
    </row>
    <row r="642" spans="2:65" s="12" customFormat="1" x14ac:dyDescent="0.3">
      <c r="B642" s="194"/>
      <c r="D642" s="182" t="s">
        <v>197</v>
      </c>
      <c r="E642" s="195" t="s">
        <v>3</v>
      </c>
      <c r="F642" s="196" t="s">
        <v>204</v>
      </c>
      <c r="H642" s="197">
        <v>47.32</v>
      </c>
      <c r="I642" s="198"/>
      <c r="L642" s="194"/>
      <c r="M642" s="199"/>
      <c r="N642" s="200"/>
      <c r="O642" s="200"/>
      <c r="P642" s="200"/>
      <c r="Q642" s="200"/>
      <c r="R642" s="200"/>
      <c r="S642" s="200"/>
      <c r="T642" s="201"/>
      <c r="AT642" s="202" t="s">
        <v>197</v>
      </c>
      <c r="AU642" s="202" t="s">
        <v>130</v>
      </c>
      <c r="AV642" s="12" t="s">
        <v>143</v>
      </c>
      <c r="AW642" s="12" t="s">
        <v>40</v>
      </c>
      <c r="AX642" s="12" t="s">
        <v>23</v>
      </c>
      <c r="AY642" s="202" t="s">
        <v>121</v>
      </c>
    </row>
    <row r="643" spans="2:65" s="1" customFormat="1" ht="22.5" customHeight="1" x14ac:dyDescent="0.3">
      <c r="B643" s="164"/>
      <c r="C643" s="165" t="s">
        <v>800</v>
      </c>
      <c r="D643" s="165" t="s">
        <v>124</v>
      </c>
      <c r="E643" s="166" t="s">
        <v>801</v>
      </c>
      <c r="F643" s="167" t="s">
        <v>802</v>
      </c>
      <c r="G643" s="168" t="s">
        <v>242</v>
      </c>
      <c r="H643" s="169">
        <v>26</v>
      </c>
      <c r="I643" s="170">
        <v>0</v>
      </c>
      <c r="J643" s="171">
        <f>ROUND(I643*H643,2)</f>
        <v>0</v>
      </c>
      <c r="K643" s="167" t="s">
        <v>128</v>
      </c>
      <c r="L643" s="35"/>
      <c r="M643" s="172" t="s">
        <v>3</v>
      </c>
      <c r="N643" s="173" t="s">
        <v>48</v>
      </c>
      <c r="O643" s="36"/>
      <c r="P643" s="174">
        <f>O643*H643</f>
        <v>0</v>
      </c>
      <c r="Q643" s="174">
        <v>1.2829999999999999E-2</v>
      </c>
      <c r="R643" s="174">
        <f>Q643*H643</f>
        <v>0.33357999999999999</v>
      </c>
      <c r="S643" s="174">
        <v>0</v>
      </c>
      <c r="T643" s="175">
        <f>S643*H643</f>
        <v>0</v>
      </c>
      <c r="AR643" s="17" t="s">
        <v>305</v>
      </c>
      <c r="AT643" s="17" t="s">
        <v>124</v>
      </c>
      <c r="AU643" s="17" t="s">
        <v>130</v>
      </c>
      <c r="AY643" s="17" t="s">
        <v>121</v>
      </c>
      <c r="BE643" s="176">
        <f>IF(N643="základní",J643,0)</f>
        <v>0</v>
      </c>
      <c r="BF643" s="176">
        <f>IF(N643="snížená",J643,0)</f>
        <v>0</v>
      </c>
      <c r="BG643" s="176">
        <f>IF(N643="zákl. přenesená",J643,0)</f>
        <v>0</v>
      </c>
      <c r="BH643" s="176">
        <f>IF(N643="sníž. přenesená",J643,0)</f>
        <v>0</v>
      </c>
      <c r="BI643" s="176">
        <f>IF(N643="nulová",J643,0)</f>
        <v>0</v>
      </c>
      <c r="BJ643" s="17" t="s">
        <v>130</v>
      </c>
      <c r="BK643" s="176">
        <f>ROUND(I643*H643,2)</f>
        <v>0</v>
      </c>
      <c r="BL643" s="17" t="s">
        <v>305</v>
      </c>
      <c r="BM643" s="17" t="s">
        <v>803</v>
      </c>
    </row>
    <row r="644" spans="2:65" s="11" customFormat="1" x14ac:dyDescent="0.3">
      <c r="B644" s="181"/>
      <c r="D644" s="191" t="s">
        <v>197</v>
      </c>
      <c r="E644" s="190" t="s">
        <v>3</v>
      </c>
      <c r="F644" s="192" t="s">
        <v>804</v>
      </c>
      <c r="H644" s="193">
        <v>10.4</v>
      </c>
      <c r="I644" s="186"/>
      <c r="L644" s="181"/>
      <c r="M644" s="187"/>
      <c r="N644" s="188"/>
      <c r="O644" s="188"/>
      <c r="P644" s="188"/>
      <c r="Q644" s="188"/>
      <c r="R644" s="188"/>
      <c r="S644" s="188"/>
      <c r="T644" s="189"/>
      <c r="AT644" s="190" t="s">
        <v>197</v>
      </c>
      <c r="AU644" s="190" t="s">
        <v>130</v>
      </c>
      <c r="AV644" s="11" t="s">
        <v>130</v>
      </c>
      <c r="AW644" s="11" t="s">
        <v>40</v>
      </c>
      <c r="AX644" s="11" t="s">
        <v>76</v>
      </c>
      <c r="AY644" s="190" t="s">
        <v>121</v>
      </c>
    </row>
    <row r="645" spans="2:65" s="11" customFormat="1" x14ac:dyDescent="0.3">
      <c r="B645" s="181"/>
      <c r="D645" s="191" t="s">
        <v>197</v>
      </c>
      <c r="E645" s="190" t="s">
        <v>3</v>
      </c>
      <c r="F645" s="192" t="s">
        <v>805</v>
      </c>
      <c r="H645" s="193">
        <v>10.4</v>
      </c>
      <c r="I645" s="186"/>
      <c r="L645" s="181"/>
      <c r="M645" s="187"/>
      <c r="N645" s="188"/>
      <c r="O645" s="188"/>
      <c r="P645" s="188"/>
      <c r="Q645" s="188"/>
      <c r="R645" s="188"/>
      <c r="S645" s="188"/>
      <c r="T645" s="189"/>
      <c r="AT645" s="190" t="s">
        <v>197</v>
      </c>
      <c r="AU645" s="190" t="s">
        <v>130</v>
      </c>
      <c r="AV645" s="11" t="s">
        <v>130</v>
      </c>
      <c r="AW645" s="11" t="s">
        <v>40</v>
      </c>
      <c r="AX645" s="11" t="s">
        <v>76</v>
      </c>
      <c r="AY645" s="190" t="s">
        <v>121</v>
      </c>
    </row>
    <row r="646" spans="2:65" s="11" customFormat="1" x14ac:dyDescent="0.3">
      <c r="B646" s="181"/>
      <c r="D646" s="191" t="s">
        <v>197</v>
      </c>
      <c r="E646" s="190" t="s">
        <v>3</v>
      </c>
      <c r="F646" s="192" t="s">
        <v>806</v>
      </c>
      <c r="H646" s="193">
        <v>5.2</v>
      </c>
      <c r="I646" s="186"/>
      <c r="L646" s="181"/>
      <c r="M646" s="187"/>
      <c r="N646" s="188"/>
      <c r="O646" s="188"/>
      <c r="P646" s="188"/>
      <c r="Q646" s="188"/>
      <c r="R646" s="188"/>
      <c r="S646" s="188"/>
      <c r="T646" s="189"/>
      <c r="AT646" s="190" t="s">
        <v>197</v>
      </c>
      <c r="AU646" s="190" t="s">
        <v>130</v>
      </c>
      <c r="AV646" s="11" t="s">
        <v>130</v>
      </c>
      <c r="AW646" s="11" t="s">
        <v>40</v>
      </c>
      <c r="AX646" s="11" t="s">
        <v>76</v>
      </c>
      <c r="AY646" s="190" t="s">
        <v>121</v>
      </c>
    </row>
    <row r="647" spans="2:65" s="12" customFormat="1" x14ac:dyDescent="0.3">
      <c r="B647" s="194"/>
      <c r="D647" s="182" t="s">
        <v>197</v>
      </c>
      <c r="E647" s="195" t="s">
        <v>3</v>
      </c>
      <c r="F647" s="196" t="s">
        <v>204</v>
      </c>
      <c r="H647" s="197">
        <v>26</v>
      </c>
      <c r="I647" s="198"/>
      <c r="L647" s="194"/>
      <c r="M647" s="199"/>
      <c r="N647" s="200"/>
      <c r="O647" s="200"/>
      <c r="P647" s="200"/>
      <c r="Q647" s="200"/>
      <c r="R647" s="200"/>
      <c r="S647" s="200"/>
      <c r="T647" s="201"/>
      <c r="AT647" s="202" t="s">
        <v>197</v>
      </c>
      <c r="AU647" s="202" t="s">
        <v>130</v>
      </c>
      <c r="AV647" s="12" t="s">
        <v>143</v>
      </c>
      <c r="AW647" s="12" t="s">
        <v>40</v>
      </c>
      <c r="AX647" s="12" t="s">
        <v>23</v>
      </c>
      <c r="AY647" s="202" t="s">
        <v>121</v>
      </c>
    </row>
    <row r="648" spans="2:65" s="1" customFormat="1" ht="22.5" customHeight="1" x14ac:dyDescent="0.3">
      <c r="B648" s="164"/>
      <c r="C648" s="165" t="s">
        <v>807</v>
      </c>
      <c r="D648" s="165" t="s">
        <v>124</v>
      </c>
      <c r="E648" s="166" t="s">
        <v>808</v>
      </c>
      <c r="F648" s="167" t="s">
        <v>809</v>
      </c>
      <c r="G648" s="168" t="s">
        <v>211</v>
      </c>
      <c r="H648" s="169">
        <v>9.36</v>
      </c>
      <c r="I648" s="170">
        <v>0</v>
      </c>
      <c r="J648" s="171">
        <f>ROUND(I648*H648,2)</f>
        <v>0</v>
      </c>
      <c r="K648" s="167" t="s">
        <v>128</v>
      </c>
      <c r="L648" s="35"/>
      <c r="M648" s="172" t="s">
        <v>3</v>
      </c>
      <c r="N648" s="173" t="s">
        <v>48</v>
      </c>
      <c r="O648" s="36"/>
      <c r="P648" s="174">
        <f>O648*H648</f>
        <v>0</v>
      </c>
      <c r="Q648" s="174">
        <v>1.2959999999999999E-2</v>
      </c>
      <c r="R648" s="174">
        <f>Q648*H648</f>
        <v>0.12130559999999999</v>
      </c>
      <c r="S648" s="174">
        <v>0</v>
      </c>
      <c r="T648" s="175">
        <f>S648*H648</f>
        <v>0</v>
      </c>
      <c r="AR648" s="17" t="s">
        <v>305</v>
      </c>
      <c r="AT648" s="17" t="s">
        <v>124</v>
      </c>
      <c r="AU648" s="17" t="s">
        <v>130</v>
      </c>
      <c r="AY648" s="17" t="s">
        <v>121</v>
      </c>
      <c r="BE648" s="176">
        <f>IF(N648="základní",J648,0)</f>
        <v>0</v>
      </c>
      <c r="BF648" s="176">
        <f>IF(N648="snížená",J648,0)</f>
        <v>0</v>
      </c>
      <c r="BG648" s="176">
        <f>IF(N648="zákl. přenesená",J648,0)</f>
        <v>0</v>
      </c>
      <c r="BH648" s="176">
        <f>IF(N648="sníž. přenesená",J648,0)</f>
        <v>0</v>
      </c>
      <c r="BI648" s="176">
        <f>IF(N648="nulová",J648,0)</f>
        <v>0</v>
      </c>
      <c r="BJ648" s="17" t="s">
        <v>130</v>
      </c>
      <c r="BK648" s="176">
        <f>ROUND(I648*H648,2)</f>
        <v>0</v>
      </c>
      <c r="BL648" s="17" t="s">
        <v>305</v>
      </c>
      <c r="BM648" s="17" t="s">
        <v>810</v>
      </c>
    </row>
    <row r="649" spans="2:65" s="11" customFormat="1" x14ac:dyDescent="0.3">
      <c r="B649" s="181"/>
      <c r="D649" s="191" t="s">
        <v>197</v>
      </c>
      <c r="E649" s="190" t="s">
        <v>3</v>
      </c>
      <c r="F649" s="192" t="s">
        <v>811</v>
      </c>
      <c r="H649" s="193">
        <v>4.68</v>
      </c>
      <c r="I649" s="186"/>
      <c r="L649" s="181"/>
      <c r="M649" s="187"/>
      <c r="N649" s="188"/>
      <c r="O649" s="188"/>
      <c r="P649" s="188"/>
      <c r="Q649" s="188"/>
      <c r="R649" s="188"/>
      <c r="S649" s="188"/>
      <c r="T649" s="189"/>
      <c r="AT649" s="190" t="s">
        <v>197</v>
      </c>
      <c r="AU649" s="190" t="s">
        <v>130</v>
      </c>
      <c r="AV649" s="11" t="s">
        <v>130</v>
      </c>
      <c r="AW649" s="11" t="s">
        <v>40</v>
      </c>
      <c r="AX649" s="11" t="s">
        <v>76</v>
      </c>
      <c r="AY649" s="190" t="s">
        <v>121</v>
      </c>
    </row>
    <row r="650" spans="2:65" s="11" customFormat="1" x14ac:dyDescent="0.3">
      <c r="B650" s="181"/>
      <c r="D650" s="191" t="s">
        <v>197</v>
      </c>
      <c r="E650" s="190" t="s">
        <v>3</v>
      </c>
      <c r="F650" s="192" t="s">
        <v>812</v>
      </c>
      <c r="H650" s="193">
        <v>4.68</v>
      </c>
      <c r="I650" s="186"/>
      <c r="L650" s="181"/>
      <c r="M650" s="187"/>
      <c r="N650" s="188"/>
      <c r="O650" s="188"/>
      <c r="P650" s="188"/>
      <c r="Q650" s="188"/>
      <c r="R650" s="188"/>
      <c r="S650" s="188"/>
      <c r="T650" s="189"/>
      <c r="AT650" s="190" t="s">
        <v>197</v>
      </c>
      <c r="AU650" s="190" t="s">
        <v>130</v>
      </c>
      <c r="AV650" s="11" t="s">
        <v>130</v>
      </c>
      <c r="AW650" s="11" t="s">
        <v>40</v>
      </c>
      <c r="AX650" s="11" t="s">
        <v>76</v>
      </c>
      <c r="AY650" s="190" t="s">
        <v>121</v>
      </c>
    </row>
    <row r="651" spans="2:65" s="12" customFormat="1" x14ac:dyDescent="0.3">
      <c r="B651" s="194"/>
      <c r="D651" s="182" t="s">
        <v>197</v>
      </c>
      <c r="E651" s="195" t="s">
        <v>3</v>
      </c>
      <c r="F651" s="196" t="s">
        <v>204</v>
      </c>
      <c r="H651" s="197">
        <v>9.36</v>
      </c>
      <c r="I651" s="198"/>
      <c r="L651" s="194"/>
      <c r="M651" s="199"/>
      <c r="N651" s="200"/>
      <c r="O651" s="200"/>
      <c r="P651" s="200"/>
      <c r="Q651" s="200"/>
      <c r="R651" s="200"/>
      <c r="S651" s="200"/>
      <c r="T651" s="201"/>
      <c r="AT651" s="202" t="s">
        <v>197</v>
      </c>
      <c r="AU651" s="202" t="s">
        <v>130</v>
      </c>
      <c r="AV651" s="12" t="s">
        <v>143</v>
      </c>
      <c r="AW651" s="12" t="s">
        <v>40</v>
      </c>
      <c r="AX651" s="12" t="s">
        <v>23</v>
      </c>
      <c r="AY651" s="202" t="s">
        <v>121</v>
      </c>
    </row>
    <row r="652" spans="2:65" s="1" customFormat="1" ht="22.5" customHeight="1" x14ac:dyDescent="0.3">
      <c r="B652" s="164"/>
      <c r="C652" s="165" t="s">
        <v>813</v>
      </c>
      <c r="D652" s="165" t="s">
        <v>124</v>
      </c>
      <c r="E652" s="166" t="s">
        <v>814</v>
      </c>
      <c r="F652" s="167" t="s">
        <v>815</v>
      </c>
      <c r="G652" s="168" t="s">
        <v>195</v>
      </c>
      <c r="H652" s="169">
        <v>54</v>
      </c>
      <c r="I652" s="170">
        <v>0</v>
      </c>
      <c r="J652" s="171">
        <f>ROUND(I652*H652,2)</f>
        <v>0</v>
      </c>
      <c r="K652" s="167" t="s">
        <v>128</v>
      </c>
      <c r="L652" s="35"/>
      <c r="M652" s="172" t="s">
        <v>3</v>
      </c>
      <c r="N652" s="173" t="s">
        <v>48</v>
      </c>
      <c r="O652" s="36"/>
      <c r="P652" s="174">
        <f>O652*H652</f>
        <v>0</v>
      </c>
      <c r="Q652" s="174">
        <v>3.0000000000000001E-5</v>
      </c>
      <c r="R652" s="174">
        <f>Q652*H652</f>
        <v>1.6200000000000001E-3</v>
      </c>
      <c r="S652" s="174">
        <v>0</v>
      </c>
      <c r="T652" s="175">
        <f>S652*H652</f>
        <v>0</v>
      </c>
      <c r="AR652" s="17" t="s">
        <v>305</v>
      </c>
      <c r="AT652" s="17" t="s">
        <v>124</v>
      </c>
      <c r="AU652" s="17" t="s">
        <v>130</v>
      </c>
      <c r="AY652" s="17" t="s">
        <v>121</v>
      </c>
      <c r="BE652" s="176">
        <f>IF(N652="základní",J652,0)</f>
        <v>0</v>
      </c>
      <c r="BF652" s="176">
        <f>IF(N652="snížená",J652,0)</f>
        <v>0</v>
      </c>
      <c r="BG652" s="176">
        <f>IF(N652="zákl. přenesená",J652,0)</f>
        <v>0</v>
      </c>
      <c r="BH652" s="176">
        <f>IF(N652="sníž. přenesená",J652,0)</f>
        <v>0</v>
      </c>
      <c r="BI652" s="176">
        <f>IF(N652="nulová",J652,0)</f>
        <v>0</v>
      </c>
      <c r="BJ652" s="17" t="s">
        <v>130</v>
      </c>
      <c r="BK652" s="176">
        <f>ROUND(I652*H652,2)</f>
        <v>0</v>
      </c>
      <c r="BL652" s="17" t="s">
        <v>305</v>
      </c>
      <c r="BM652" s="17" t="s">
        <v>816</v>
      </c>
    </row>
    <row r="653" spans="2:65" s="11" customFormat="1" x14ac:dyDescent="0.3">
      <c r="B653" s="181"/>
      <c r="D653" s="182" t="s">
        <v>197</v>
      </c>
      <c r="E653" s="183" t="s">
        <v>3</v>
      </c>
      <c r="F653" s="184" t="s">
        <v>817</v>
      </c>
      <c r="H653" s="185">
        <v>54</v>
      </c>
      <c r="I653" s="186"/>
      <c r="L653" s="181"/>
      <c r="M653" s="187"/>
      <c r="N653" s="188"/>
      <c r="O653" s="188"/>
      <c r="P653" s="188"/>
      <c r="Q653" s="188"/>
      <c r="R653" s="188"/>
      <c r="S653" s="188"/>
      <c r="T653" s="189"/>
      <c r="AT653" s="190" t="s">
        <v>197</v>
      </c>
      <c r="AU653" s="190" t="s">
        <v>130</v>
      </c>
      <c r="AV653" s="11" t="s">
        <v>130</v>
      </c>
      <c r="AW653" s="11" t="s">
        <v>40</v>
      </c>
      <c r="AX653" s="11" t="s">
        <v>23</v>
      </c>
      <c r="AY653" s="190" t="s">
        <v>121</v>
      </c>
    </row>
    <row r="654" spans="2:65" s="1" customFormat="1" ht="22.5" customHeight="1" x14ac:dyDescent="0.3">
      <c r="B654" s="164"/>
      <c r="C654" s="213" t="s">
        <v>818</v>
      </c>
      <c r="D654" s="213" t="s">
        <v>335</v>
      </c>
      <c r="E654" s="214" t="s">
        <v>819</v>
      </c>
      <c r="F654" s="215" t="s">
        <v>820</v>
      </c>
      <c r="G654" s="216" t="s">
        <v>195</v>
      </c>
      <c r="H654" s="217">
        <v>54</v>
      </c>
      <c r="I654" s="218">
        <v>0</v>
      </c>
      <c r="J654" s="219">
        <f>ROUND(I654*H654,2)</f>
        <v>0</v>
      </c>
      <c r="K654" s="215" t="s">
        <v>3</v>
      </c>
      <c r="L654" s="220"/>
      <c r="M654" s="221" t="s">
        <v>3</v>
      </c>
      <c r="N654" s="222" t="s">
        <v>48</v>
      </c>
      <c r="O654" s="36"/>
      <c r="P654" s="174">
        <f>O654*H654</f>
        <v>0</v>
      </c>
      <c r="Q654" s="174">
        <v>5.5000000000000003E-4</v>
      </c>
      <c r="R654" s="174">
        <f>Q654*H654</f>
        <v>2.9700000000000001E-2</v>
      </c>
      <c r="S654" s="174">
        <v>0</v>
      </c>
      <c r="T654" s="175">
        <f>S654*H654</f>
        <v>0</v>
      </c>
      <c r="AR654" s="17" t="s">
        <v>405</v>
      </c>
      <c r="AT654" s="17" t="s">
        <v>335</v>
      </c>
      <c r="AU654" s="17" t="s">
        <v>130</v>
      </c>
      <c r="AY654" s="17" t="s">
        <v>121</v>
      </c>
      <c r="BE654" s="176">
        <f>IF(N654="základní",J654,0)</f>
        <v>0</v>
      </c>
      <c r="BF654" s="176">
        <f>IF(N654="snížená",J654,0)</f>
        <v>0</v>
      </c>
      <c r="BG654" s="176">
        <f>IF(N654="zákl. přenesená",J654,0)</f>
        <v>0</v>
      </c>
      <c r="BH654" s="176">
        <f>IF(N654="sníž. přenesená",J654,0)</f>
        <v>0</v>
      </c>
      <c r="BI654" s="176">
        <f>IF(N654="nulová",J654,0)</f>
        <v>0</v>
      </c>
      <c r="BJ654" s="17" t="s">
        <v>130</v>
      </c>
      <c r="BK654" s="176">
        <f>ROUND(I654*H654,2)</f>
        <v>0</v>
      </c>
      <c r="BL654" s="17" t="s">
        <v>305</v>
      </c>
      <c r="BM654" s="17" t="s">
        <v>821</v>
      </c>
    </row>
    <row r="655" spans="2:65" s="1" customFormat="1" ht="22.5" customHeight="1" x14ac:dyDescent="0.3">
      <c r="B655" s="164"/>
      <c r="C655" s="165" t="s">
        <v>822</v>
      </c>
      <c r="D655" s="165" t="s">
        <v>124</v>
      </c>
      <c r="E655" s="166" t="s">
        <v>823</v>
      </c>
      <c r="F655" s="167" t="s">
        <v>824</v>
      </c>
      <c r="G655" s="168" t="s">
        <v>637</v>
      </c>
      <c r="H655" s="169">
        <v>9.1</v>
      </c>
      <c r="I655" s="170">
        <v>0</v>
      </c>
      <c r="J655" s="171">
        <f>ROUND(I655*H655,2)</f>
        <v>0</v>
      </c>
      <c r="K655" s="167" t="s">
        <v>128</v>
      </c>
      <c r="L655" s="35"/>
      <c r="M655" s="172" t="s">
        <v>3</v>
      </c>
      <c r="N655" s="173" t="s">
        <v>48</v>
      </c>
      <c r="O655" s="36"/>
      <c r="P655" s="174">
        <f>O655*H655</f>
        <v>0</v>
      </c>
      <c r="Q655" s="174">
        <v>0</v>
      </c>
      <c r="R655" s="174">
        <f>Q655*H655</f>
        <v>0</v>
      </c>
      <c r="S655" s="174">
        <v>0</v>
      </c>
      <c r="T655" s="175">
        <f>S655*H655</f>
        <v>0</v>
      </c>
      <c r="AR655" s="17" t="s">
        <v>305</v>
      </c>
      <c r="AT655" s="17" t="s">
        <v>124</v>
      </c>
      <c r="AU655" s="17" t="s">
        <v>130</v>
      </c>
      <c r="AY655" s="17" t="s">
        <v>121</v>
      </c>
      <c r="BE655" s="176">
        <f>IF(N655="základní",J655,0)</f>
        <v>0</v>
      </c>
      <c r="BF655" s="176">
        <f>IF(N655="snížená",J655,0)</f>
        <v>0</v>
      </c>
      <c r="BG655" s="176">
        <f>IF(N655="zákl. přenesená",J655,0)</f>
        <v>0</v>
      </c>
      <c r="BH655" s="176">
        <f>IF(N655="sníž. přenesená",J655,0)</f>
        <v>0</v>
      </c>
      <c r="BI655" s="176">
        <f>IF(N655="nulová",J655,0)</f>
        <v>0</v>
      </c>
      <c r="BJ655" s="17" t="s">
        <v>130</v>
      </c>
      <c r="BK655" s="176">
        <f>ROUND(I655*H655,2)</f>
        <v>0</v>
      </c>
      <c r="BL655" s="17" t="s">
        <v>305</v>
      </c>
      <c r="BM655" s="17" t="s">
        <v>825</v>
      </c>
    </row>
    <row r="656" spans="2:65" s="1" customFormat="1" ht="22.5" customHeight="1" x14ac:dyDescent="0.3">
      <c r="B656" s="164"/>
      <c r="C656" s="165" t="s">
        <v>826</v>
      </c>
      <c r="D656" s="165" t="s">
        <v>124</v>
      </c>
      <c r="E656" s="166" t="s">
        <v>827</v>
      </c>
      <c r="F656" s="167" t="s">
        <v>828</v>
      </c>
      <c r="G656" s="168" t="s">
        <v>637</v>
      </c>
      <c r="H656" s="169">
        <v>9.1</v>
      </c>
      <c r="I656" s="170">
        <v>0</v>
      </c>
      <c r="J656" s="171">
        <f>ROUND(I656*H656,2)</f>
        <v>0</v>
      </c>
      <c r="K656" s="167" t="s">
        <v>128</v>
      </c>
      <c r="L656" s="35"/>
      <c r="M656" s="172" t="s">
        <v>3</v>
      </c>
      <c r="N656" s="173" t="s">
        <v>48</v>
      </c>
      <c r="O656" s="36"/>
      <c r="P656" s="174">
        <f>O656*H656</f>
        <v>0</v>
      </c>
      <c r="Q656" s="174">
        <v>0</v>
      </c>
      <c r="R656" s="174">
        <f>Q656*H656</f>
        <v>0</v>
      </c>
      <c r="S656" s="174">
        <v>0</v>
      </c>
      <c r="T656" s="175">
        <f>S656*H656</f>
        <v>0</v>
      </c>
      <c r="AR656" s="17" t="s">
        <v>305</v>
      </c>
      <c r="AT656" s="17" t="s">
        <v>124</v>
      </c>
      <c r="AU656" s="17" t="s">
        <v>130</v>
      </c>
      <c r="AY656" s="17" t="s">
        <v>121</v>
      </c>
      <c r="BE656" s="176">
        <f>IF(N656="základní",J656,0)</f>
        <v>0</v>
      </c>
      <c r="BF656" s="176">
        <f>IF(N656="snížená",J656,0)</f>
        <v>0</v>
      </c>
      <c r="BG656" s="176">
        <f>IF(N656="zákl. přenesená",J656,0)</f>
        <v>0</v>
      </c>
      <c r="BH656" s="176">
        <f>IF(N656="sníž. přenesená",J656,0)</f>
        <v>0</v>
      </c>
      <c r="BI656" s="176">
        <f>IF(N656="nulová",J656,0)</f>
        <v>0</v>
      </c>
      <c r="BJ656" s="17" t="s">
        <v>130</v>
      </c>
      <c r="BK656" s="176">
        <f>ROUND(I656*H656,2)</f>
        <v>0</v>
      </c>
      <c r="BL656" s="17" t="s">
        <v>305</v>
      </c>
      <c r="BM656" s="17" t="s">
        <v>829</v>
      </c>
    </row>
    <row r="657" spans="2:65" s="10" customFormat="1" ht="29.85" customHeight="1" x14ac:dyDescent="0.3">
      <c r="B657" s="150"/>
      <c r="D657" s="161" t="s">
        <v>75</v>
      </c>
      <c r="E657" s="162" t="s">
        <v>830</v>
      </c>
      <c r="F657" s="162" t="s">
        <v>831</v>
      </c>
      <c r="I657" s="153"/>
      <c r="J657" s="163">
        <f>BK657</f>
        <v>0</v>
      </c>
      <c r="L657" s="150"/>
      <c r="M657" s="155"/>
      <c r="N657" s="156"/>
      <c r="O657" s="156"/>
      <c r="P657" s="157">
        <f>SUM(P658:P727)</f>
        <v>0</v>
      </c>
      <c r="Q657" s="156"/>
      <c r="R657" s="157">
        <f>SUM(R658:R727)</f>
        <v>2.3616000000000001</v>
      </c>
      <c r="S657" s="156"/>
      <c r="T657" s="158">
        <f>SUM(T658:T727)</f>
        <v>0.57400000000000007</v>
      </c>
      <c r="AR657" s="151" t="s">
        <v>130</v>
      </c>
      <c r="AT657" s="159" t="s">
        <v>75</v>
      </c>
      <c r="AU657" s="159" t="s">
        <v>23</v>
      </c>
      <c r="AY657" s="151" t="s">
        <v>121</v>
      </c>
      <c r="BK657" s="160">
        <f>SUM(BK658:BK727)</f>
        <v>0</v>
      </c>
    </row>
    <row r="658" spans="2:65" s="1" customFormat="1" ht="31.5" customHeight="1" x14ac:dyDescent="0.3">
      <c r="B658" s="164"/>
      <c r="C658" s="165" t="s">
        <v>832</v>
      </c>
      <c r="D658" s="165" t="s">
        <v>124</v>
      </c>
      <c r="E658" s="166" t="s">
        <v>833</v>
      </c>
      <c r="F658" s="167" t="s">
        <v>834</v>
      </c>
      <c r="G658" s="168" t="s">
        <v>195</v>
      </c>
      <c r="H658" s="169">
        <v>2</v>
      </c>
      <c r="I658" s="170">
        <v>0</v>
      </c>
      <c r="J658" s="171">
        <f>ROUND(I658*H658,2)</f>
        <v>0</v>
      </c>
      <c r="K658" s="167" t="s">
        <v>3</v>
      </c>
      <c r="L658" s="35"/>
      <c r="M658" s="172" t="s">
        <v>3</v>
      </c>
      <c r="N658" s="173" t="s">
        <v>48</v>
      </c>
      <c r="O658" s="36"/>
      <c r="P658" s="174">
        <f>O658*H658</f>
        <v>0</v>
      </c>
      <c r="Q658" s="174">
        <v>0</v>
      </c>
      <c r="R658" s="174">
        <f>Q658*H658</f>
        <v>0</v>
      </c>
      <c r="S658" s="174">
        <v>0</v>
      </c>
      <c r="T658" s="175">
        <f>S658*H658</f>
        <v>0</v>
      </c>
      <c r="AR658" s="17" t="s">
        <v>305</v>
      </c>
      <c r="AT658" s="17" t="s">
        <v>124</v>
      </c>
      <c r="AU658" s="17" t="s">
        <v>130</v>
      </c>
      <c r="AY658" s="17" t="s">
        <v>121</v>
      </c>
      <c r="BE658" s="176">
        <f>IF(N658="základní",J658,0)</f>
        <v>0</v>
      </c>
      <c r="BF658" s="176">
        <f>IF(N658="snížená",J658,0)</f>
        <v>0</v>
      </c>
      <c r="BG658" s="176">
        <f>IF(N658="zákl. přenesená",J658,0)</f>
        <v>0</v>
      </c>
      <c r="BH658" s="176">
        <f>IF(N658="sníž. přenesená",J658,0)</f>
        <v>0</v>
      </c>
      <c r="BI658" s="176">
        <f>IF(N658="nulová",J658,0)</f>
        <v>0</v>
      </c>
      <c r="BJ658" s="17" t="s">
        <v>130</v>
      </c>
      <c r="BK658" s="176">
        <f>ROUND(I658*H658,2)</f>
        <v>0</v>
      </c>
      <c r="BL658" s="17" t="s">
        <v>305</v>
      </c>
      <c r="BM658" s="17" t="s">
        <v>835</v>
      </c>
    </row>
    <row r="659" spans="2:65" s="1" customFormat="1" ht="40.5" x14ac:dyDescent="0.3">
      <c r="B659" s="35"/>
      <c r="D659" s="182" t="s">
        <v>213</v>
      </c>
      <c r="F659" s="223" t="s">
        <v>836</v>
      </c>
      <c r="I659" s="204"/>
      <c r="L659" s="35"/>
      <c r="M659" s="64"/>
      <c r="N659" s="36"/>
      <c r="O659" s="36"/>
      <c r="P659" s="36"/>
      <c r="Q659" s="36"/>
      <c r="R659" s="36"/>
      <c r="S659" s="36"/>
      <c r="T659" s="65"/>
      <c r="AT659" s="17" t="s">
        <v>213</v>
      </c>
      <c r="AU659" s="17" t="s">
        <v>130</v>
      </c>
    </row>
    <row r="660" spans="2:65" s="1" customFormat="1" ht="22.5" customHeight="1" x14ac:dyDescent="0.3">
      <c r="B660" s="164"/>
      <c r="C660" s="165" t="s">
        <v>510</v>
      </c>
      <c r="D660" s="165" t="s">
        <v>124</v>
      </c>
      <c r="E660" s="166" t="s">
        <v>837</v>
      </c>
      <c r="F660" s="167" t="s">
        <v>838</v>
      </c>
      <c r="G660" s="168" t="s">
        <v>211</v>
      </c>
      <c r="H660" s="169">
        <v>15.109</v>
      </c>
      <c r="I660" s="170">
        <v>0</v>
      </c>
      <c r="J660" s="171">
        <f>ROUND(I660*H660,2)</f>
        <v>0</v>
      </c>
      <c r="K660" s="167" t="s">
        <v>128</v>
      </c>
      <c r="L660" s="35"/>
      <c r="M660" s="172" t="s">
        <v>3</v>
      </c>
      <c r="N660" s="173" t="s">
        <v>48</v>
      </c>
      <c r="O660" s="36"/>
      <c r="P660" s="174">
        <f>O660*H660</f>
        <v>0</v>
      </c>
      <c r="Q660" s="174">
        <v>0</v>
      </c>
      <c r="R660" s="174">
        <f>Q660*H660</f>
        <v>0</v>
      </c>
      <c r="S660" s="174">
        <v>0</v>
      </c>
      <c r="T660" s="175">
        <f>S660*H660</f>
        <v>0</v>
      </c>
      <c r="AR660" s="17" t="s">
        <v>305</v>
      </c>
      <c r="AT660" s="17" t="s">
        <v>124</v>
      </c>
      <c r="AU660" s="17" t="s">
        <v>130</v>
      </c>
      <c r="AY660" s="17" t="s">
        <v>121</v>
      </c>
      <c r="BE660" s="176">
        <f>IF(N660="základní",J660,0)</f>
        <v>0</v>
      </c>
      <c r="BF660" s="176">
        <f>IF(N660="snížená",J660,0)</f>
        <v>0</v>
      </c>
      <c r="BG660" s="176">
        <f>IF(N660="zákl. přenesená",J660,0)</f>
        <v>0</v>
      </c>
      <c r="BH660" s="176">
        <f>IF(N660="sníž. přenesená",J660,0)</f>
        <v>0</v>
      </c>
      <c r="BI660" s="176">
        <f>IF(N660="nulová",J660,0)</f>
        <v>0</v>
      </c>
      <c r="BJ660" s="17" t="s">
        <v>130</v>
      </c>
      <c r="BK660" s="176">
        <f>ROUND(I660*H660,2)</f>
        <v>0</v>
      </c>
      <c r="BL660" s="17" t="s">
        <v>305</v>
      </c>
      <c r="BM660" s="17" t="s">
        <v>839</v>
      </c>
    </row>
    <row r="661" spans="2:65" s="11" customFormat="1" x14ac:dyDescent="0.3">
      <c r="B661" s="181"/>
      <c r="D661" s="182" t="s">
        <v>197</v>
      </c>
      <c r="E661" s="183" t="s">
        <v>3</v>
      </c>
      <c r="F661" s="184" t="s">
        <v>840</v>
      </c>
      <c r="H661" s="185">
        <v>15.109</v>
      </c>
      <c r="I661" s="186"/>
      <c r="L661" s="181"/>
      <c r="M661" s="187"/>
      <c r="N661" s="188"/>
      <c r="O661" s="188"/>
      <c r="P661" s="188"/>
      <c r="Q661" s="188"/>
      <c r="R661" s="188"/>
      <c r="S661" s="188"/>
      <c r="T661" s="189"/>
      <c r="AT661" s="190" t="s">
        <v>197</v>
      </c>
      <c r="AU661" s="190" t="s">
        <v>130</v>
      </c>
      <c r="AV661" s="11" t="s">
        <v>130</v>
      </c>
      <c r="AW661" s="11" t="s">
        <v>40</v>
      </c>
      <c r="AX661" s="11" t="s">
        <v>23</v>
      </c>
      <c r="AY661" s="190" t="s">
        <v>121</v>
      </c>
    </row>
    <row r="662" spans="2:65" s="1" customFormat="1" ht="22.5" customHeight="1" x14ac:dyDescent="0.3">
      <c r="B662" s="164"/>
      <c r="C662" s="213" t="s">
        <v>841</v>
      </c>
      <c r="D662" s="213" t="s">
        <v>335</v>
      </c>
      <c r="E662" s="214" t="s">
        <v>842</v>
      </c>
      <c r="F662" s="215" t="s">
        <v>843</v>
      </c>
      <c r="G662" s="216" t="s">
        <v>195</v>
      </c>
      <c r="H662" s="217">
        <v>2</v>
      </c>
      <c r="I662" s="218">
        <v>0</v>
      </c>
      <c r="J662" s="219">
        <f>ROUND(I662*H662,2)</f>
        <v>0</v>
      </c>
      <c r="K662" s="215" t="s">
        <v>3</v>
      </c>
      <c r="L662" s="220"/>
      <c r="M662" s="221" t="s">
        <v>3</v>
      </c>
      <c r="N662" s="222" t="s">
        <v>48</v>
      </c>
      <c r="O662" s="36"/>
      <c r="P662" s="174">
        <f>O662*H662</f>
        <v>0</v>
      </c>
      <c r="Q662" s="174">
        <v>0</v>
      </c>
      <c r="R662" s="174">
        <f>Q662*H662</f>
        <v>0</v>
      </c>
      <c r="S662" s="174">
        <v>0</v>
      </c>
      <c r="T662" s="175">
        <f>S662*H662</f>
        <v>0</v>
      </c>
      <c r="AR662" s="17" t="s">
        <v>405</v>
      </c>
      <c r="AT662" s="17" t="s">
        <v>335</v>
      </c>
      <c r="AU662" s="17" t="s">
        <v>130</v>
      </c>
      <c r="AY662" s="17" t="s">
        <v>121</v>
      </c>
      <c r="BE662" s="176">
        <f>IF(N662="základní",J662,0)</f>
        <v>0</v>
      </c>
      <c r="BF662" s="176">
        <f>IF(N662="snížená",J662,0)</f>
        <v>0</v>
      </c>
      <c r="BG662" s="176">
        <f>IF(N662="zákl. přenesená",J662,0)</f>
        <v>0</v>
      </c>
      <c r="BH662" s="176">
        <f>IF(N662="sníž. přenesená",J662,0)</f>
        <v>0</v>
      </c>
      <c r="BI662" s="176">
        <f>IF(N662="nulová",J662,0)</f>
        <v>0</v>
      </c>
      <c r="BJ662" s="17" t="s">
        <v>130</v>
      </c>
      <c r="BK662" s="176">
        <f>ROUND(I662*H662,2)</f>
        <v>0</v>
      </c>
      <c r="BL662" s="17" t="s">
        <v>305</v>
      </c>
      <c r="BM662" s="17" t="s">
        <v>844</v>
      </c>
    </row>
    <row r="663" spans="2:65" s="1" customFormat="1" ht="22.5" customHeight="1" x14ac:dyDescent="0.3">
      <c r="B663" s="164"/>
      <c r="C663" s="165" t="s">
        <v>845</v>
      </c>
      <c r="D663" s="165" t="s">
        <v>124</v>
      </c>
      <c r="E663" s="166" t="s">
        <v>846</v>
      </c>
      <c r="F663" s="167" t="s">
        <v>847</v>
      </c>
      <c r="G663" s="168" t="s">
        <v>242</v>
      </c>
      <c r="H663" s="169">
        <v>118</v>
      </c>
      <c r="I663" s="170">
        <v>0</v>
      </c>
      <c r="J663" s="171">
        <f>ROUND(I663*H663,2)</f>
        <v>0</v>
      </c>
      <c r="K663" s="167" t="s">
        <v>128</v>
      </c>
      <c r="L663" s="35"/>
      <c r="M663" s="172" t="s">
        <v>3</v>
      </c>
      <c r="N663" s="173" t="s">
        <v>48</v>
      </c>
      <c r="O663" s="36"/>
      <c r="P663" s="174">
        <f>O663*H663</f>
        <v>0</v>
      </c>
      <c r="Q663" s="174">
        <v>0</v>
      </c>
      <c r="R663" s="174">
        <f>Q663*H663</f>
        <v>0</v>
      </c>
      <c r="S663" s="174">
        <v>0</v>
      </c>
      <c r="T663" s="175">
        <f>S663*H663</f>
        <v>0</v>
      </c>
      <c r="AR663" s="17" t="s">
        <v>305</v>
      </c>
      <c r="AT663" s="17" t="s">
        <v>124</v>
      </c>
      <c r="AU663" s="17" t="s">
        <v>130</v>
      </c>
      <c r="AY663" s="17" t="s">
        <v>121</v>
      </c>
      <c r="BE663" s="176">
        <f>IF(N663="základní",J663,0)</f>
        <v>0</v>
      </c>
      <c r="BF663" s="176">
        <f>IF(N663="snížená",J663,0)</f>
        <v>0</v>
      </c>
      <c r="BG663" s="176">
        <f>IF(N663="zákl. přenesená",J663,0)</f>
        <v>0</v>
      </c>
      <c r="BH663" s="176">
        <f>IF(N663="sníž. přenesená",J663,0)</f>
        <v>0</v>
      </c>
      <c r="BI663" s="176">
        <f>IF(N663="nulová",J663,0)</f>
        <v>0</v>
      </c>
      <c r="BJ663" s="17" t="s">
        <v>130</v>
      </c>
      <c r="BK663" s="176">
        <f>ROUND(I663*H663,2)</f>
        <v>0</v>
      </c>
      <c r="BL663" s="17" t="s">
        <v>305</v>
      </c>
      <c r="BM663" s="17" t="s">
        <v>848</v>
      </c>
    </row>
    <row r="664" spans="2:65" s="11" customFormat="1" x14ac:dyDescent="0.3">
      <c r="B664" s="181"/>
      <c r="D664" s="182" t="s">
        <v>197</v>
      </c>
      <c r="E664" s="183" t="s">
        <v>3</v>
      </c>
      <c r="F664" s="184" t="s">
        <v>849</v>
      </c>
      <c r="H664" s="185">
        <v>118</v>
      </c>
      <c r="I664" s="186"/>
      <c r="L664" s="181"/>
      <c r="M664" s="187"/>
      <c r="N664" s="188"/>
      <c r="O664" s="188"/>
      <c r="P664" s="188"/>
      <c r="Q664" s="188"/>
      <c r="R664" s="188"/>
      <c r="S664" s="188"/>
      <c r="T664" s="189"/>
      <c r="AT664" s="190" t="s">
        <v>197</v>
      </c>
      <c r="AU664" s="190" t="s">
        <v>130</v>
      </c>
      <c r="AV664" s="11" t="s">
        <v>130</v>
      </c>
      <c r="AW664" s="11" t="s">
        <v>40</v>
      </c>
      <c r="AX664" s="11" t="s">
        <v>23</v>
      </c>
      <c r="AY664" s="190" t="s">
        <v>121</v>
      </c>
    </row>
    <row r="665" spans="2:65" s="1" customFormat="1" ht="44.25" customHeight="1" x14ac:dyDescent="0.3">
      <c r="B665" s="164"/>
      <c r="C665" s="213" t="s">
        <v>850</v>
      </c>
      <c r="D665" s="213" t="s">
        <v>335</v>
      </c>
      <c r="E665" s="214" t="s">
        <v>851</v>
      </c>
      <c r="F665" s="215" t="s">
        <v>852</v>
      </c>
      <c r="G665" s="216" t="s">
        <v>242</v>
      </c>
      <c r="H665" s="217">
        <v>118</v>
      </c>
      <c r="I665" s="218">
        <v>0</v>
      </c>
      <c r="J665" s="219">
        <f>ROUND(I665*H665,2)</f>
        <v>0</v>
      </c>
      <c r="K665" s="215" t="s">
        <v>3</v>
      </c>
      <c r="L665" s="220"/>
      <c r="M665" s="221" t="s">
        <v>3</v>
      </c>
      <c r="N665" s="222" t="s">
        <v>48</v>
      </c>
      <c r="O665" s="36"/>
      <c r="P665" s="174">
        <f>O665*H665</f>
        <v>0</v>
      </c>
      <c r="Q665" s="174">
        <v>1E-3</v>
      </c>
      <c r="R665" s="174">
        <f>Q665*H665</f>
        <v>0.11800000000000001</v>
      </c>
      <c r="S665" s="174">
        <v>0</v>
      </c>
      <c r="T665" s="175">
        <f>S665*H665</f>
        <v>0</v>
      </c>
      <c r="AR665" s="17" t="s">
        <v>405</v>
      </c>
      <c r="AT665" s="17" t="s">
        <v>335</v>
      </c>
      <c r="AU665" s="17" t="s">
        <v>130</v>
      </c>
      <c r="AY665" s="17" t="s">
        <v>121</v>
      </c>
      <c r="BE665" s="176">
        <f>IF(N665="základní",J665,0)</f>
        <v>0</v>
      </c>
      <c r="BF665" s="176">
        <f>IF(N665="snížená",J665,0)</f>
        <v>0</v>
      </c>
      <c r="BG665" s="176">
        <f>IF(N665="zákl. přenesená",J665,0)</f>
        <v>0</v>
      </c>
      <c r="BH665" s="176">
        <f>IF(N665="sníž. přenesená",J665,0)</f>
        <v>0</v>
      </c>
      <c r="BI665" s="176">
        <f>IF(N665="nulová",J665,0)</f>
        <v>0</v>
      </c>
      <c r="BJ665" s="17" t="s">
        <v>130</v>
      </c>
      <c r="BK665" s="176">
        <f>ROUND(I665*H665,2)</f>
        <v>0</v>
      </c>
      <c r="BL665" s="17" t="s">
        <v>305</v>
      </c>
      <c r="BM665" s="17" t="s">
        <v>853</v>
      </c>
    </row>
    <row r="666" spans="2:65" s="1" customFormat="1" ht="31.5" customHeight="1" x14ac:dyDescent="0.3">
      <c r="B666" s="164"/>
      <c r="C666" s="165" t="s">
        <v>854</v>
      </c>
      <c r="D666" s="165" t="s">
        <v>124</v>
      </c>
      <c r="E666" s="166" t="s">
        <v>855</v>
      </c>
      <c r="F666" s="167" t="s">
        <v>856</v>
      </c>
      <c r="G666" s="168" t="s">
        <v>195</v>
      </c>
      <c r="H666" s="169">
        <v>34</v>
      </c>
      <c r="I666" s="170">
        <v>0</v>
      </c>
      <c r="J666" s="171">
        <f>ROUND(I666*H666,2)</f>
        <v>0</v>
      </c>
      <c r="K666" s="167" t="s">
        <v>3</v>
      </c>
      <c r="L666" s="35"/>
      <c r="M666" s="172" t="s">
        <v>3</v>
      </c>
      <c r="N666" s="173" t="s">
        <v>48</v>
      </c>
      <c r="O666" s="36"/>
      <c r="P666" s="174">
        <f>O666*H666</f>
        <v>0</v>
      </c>
      <c r="Q666" s="174">
        <v>0</v>
      </c>
      <c r="R666" s="174">
        <f>Q666*H666</f>
        <v>0</v>
      </c>
      <c r="S666" s="174">
        <v>0</v>
      </c>
      <c r="T666" s="175">
        <f>S666*H666</f>
        <v>0</v>
      </c>
      <c r="AR666" s="17" t="s">
        <v>305</v>
      </c>
      <c r="AT666" s="17" t="s">
        <v>124</v>
      </c>
      <c r="AU666" s="17" t="s">
        <v>130</v>
      </c>
      <c r="AY666" s="17" t="s">
        <v>121</v>
      </c>
      <c r="BE666" s="176">
        <f>IF(N666="základní",J666,0)</f>
        <v>0</v>
      </c>
      <c r="BF666" s="176">
        <f>IF(N666="snížená",J666,0)</f>
        <v>0</v>
      </c>
      <c r="BG666" s="176">
        <f>IF(N666="zákl. přenesená",J666,0)</f>
        <v>0</v>
      </c>
      <c r="BH666" s="176">
        <f>IF(N666="sníž. přenesená",J666,0)</f>
        <v>0</v>
      </c>
      <c r="BI666" s="176">
        <f>IF(N666="nulová",J666,0)</f>
        <v>0</v>
      </c>
      <c r="BJ666" s="17" t="s">
        <v>130</v>
      </c>
      <c r="BK666" s="176">
        <f>ROUND(I666*H666,2)</f>
        <v>0</v>
      </c>
      <c r="BL666" s="17" t="s">
        <v>305</v>
      </c>
      <c r="BM666" s="17" t="s">
        <v>857</v>
      </c>
    </row>
    <row r="667" spans="2:65" s="1" customFormat="1" ht="40.5" x14ac:dyDescent="0.3">
      <c r="B667" s="35"/>
      <c r="D667" s="191" t="s">
        <v>213</v>
      </c>
      <c r="F667" s="203" t="s">
        <v>858</v>
      </c>
      <c r="I667" s="204"/>
      <c r="L667" s="35"/>
      <c r="M667" s="64"/>
      <c r="N667" s="36"/>
      <c r="O667" s="36"/>
      <c r="P667" s="36"/>
      <c r="Q667" s="36"/>
      <c r="R667" s="36"/>
      <c r="S667" s="36"/>
      <c r="T667" s="65"/>
      <c r="AT667" s="17" t="s">
        <v>213</v>
      </c>
      <c r="AU667" s="17" t="s">
        <v>130</v>
      </c>
    </row>
    <row r="668" spans="2:65" s="11" customFormat="1" x14ac:dyDescent="0.3">
      <c r="B668" s="181"/>
      <c r="D668" s="191" t="s">
        <v>197</v>
      </c>
      <c r="E668" s="190" t="s">
        <v>3</v>
      </c>
      <c r="F668" s="192" t="s">
        <v>859</v>
      </c>
      <c r="H668" s="193">
        <v>17</v>
      </c>
      <c r="I668" s="186"/>
      <c r="L668" s="181"/>
      <c r="M668" s="187"/>
      <c r="N668" s="188"/>
      <c r="O668" s="188"/>
      <c r="P668" s="188"/>
      <c r="Q668" s="188"/>
      <c r="R668" s="188"/>
      <c r="S668" s="188"/>
      <c r="T668" s="189"/>
      <c r="AT668" s="190" t="s">
        <v>197</v>
      </c>
      <c r="AU668" s="190" t="s">
        <v>130</v>
      </c>
      <c r="AV668" s="11" t="s">
        <v>130</v>
      </c>
      <c r="AW668" s="11" t="s">
        <v>40</v>
      </c>
      <c r="AX668" s="11" t="s">
        <v>76</v>
      </c>
      <c r="AY668" s="190" t="s">
        <v>121</v>
      </c>
    </row>
    <row r="669" spans="2:65" s="11" customFormat="1" x14ac:dyDescent="0.3">
      <c r="B669" s="181"/>
      <c r="D669" s="191" t="s">
        <v>197</v>
      </c>
      <c r="E669" s="190" t="s">
        <v>3</v>
      </c>
      <c r="F669" s="192" t="s">
        <v>860</v>
      </c>
      <c r="H669" s="193">
        <v>17</v>
      </c>
      <c r="I669" s="186"/>
      <c r="L669" s="181"/>
      <c r="M669" s="187"/>
      <c r="N669" s="188"/>
      <c r="O669" s="188"/>
      <c r="P669" s="188"/>
      <c r="Q669" s="188"/>
      <c r="R669" s="188"/>
      <c r="S669" s="188"/>
      <c r="T669" s="189"/>
      <c r="AT669" s="190" t="s">
        <v>197</v>
      </c>
      <c r="AU669" s="190" t="s">
        <v>130</v>
      </c>
      <c r="AV669" s="11" t="s">
        <v>130</v>
      </c>
      <c r="AW669" s="11" t="s">
        <v>40</v>
      </c>
      <c r="AX669" s="11" t="s">
        <v>76</v>
      </c>
      <c r="AY669" s="190" t="s">
        <v>121</v>
      </c>
    </row>
    <row r="670" spans="2:65" s="12" customFormat="1" x14ac:dyDescent="0.3">
      <c r="B670" s="194"/>
      <c r="D670" s="182" t="s">
        <v>197</v>
      </c>
      <c r="E670" s="195" t="s">
        <v>3</v>
      </c>
      <c r="F670" s="196" t="s">
        <v>204</v>
      </c>
      <c r="H670" s="197">
        <v>34</v>
      </c>
      <c r="I670" s="198"/>
      <c r="L670" s="194"/>
      <c r="M670" s="199"/>
      <c r="N670" s="200"/>
      <c r="O670" s="200"/>
      <c r="P670" s="200"/>
      <c r="Q670" s="200"/>
      <c r="R670" s="200"/>
      <c r="S670" s="200"/>
      <c r="T670" s="201"/>
      <c r="AT670" s="202" t="s">
        <v>197</v>
      </c>
      <c r="AU670" s="202" t="s">
        <v>130</v>
      </c>
      <c r="AV670" s="12" t="s">
        <v>143</v>
      </c>
      <c r="AW670" s="12" t="s">
        <v>40</v>
      </c>
      <c r="AX670" s="12" t="s">
        <v>23</v>
      </c>
      <c r="AY670" s="202" t="s">
        <v>121</v>
      </c>
    </row>
    <row r="671" spans="2:65" s="1" customFormat="1" ht="22.5" customHeight="1" x14ac:dyDescent="0.3">
      <c r="B671" s="164"/>
      <c r="C671" s="165" t="s">
        <v>861</v>
      </c>
      <c r="D671" s="165" t="s">
        <v>124</v>
      </c>
      <c r="E671" s="166" t="s">
        <v>862</v>
      </c>
      <c r="F671" s="167" t="s">
        <v>863</v>
      </c>
      <c r="G671" s="168" t="s">
        <v>195</v>
      </c>
      <c r="H671" s="169">
        <v>34</v>
      </c>
      <c r="I671" s="170">
        <v>0</v>
      </c>
      <c r="J671" s="171">
        <f>ROUND(I671*H671,2)</f>
        <v>0</v>
      </c>
      <c r="K671" s="167" t="s">
        <v>128</v>
      </c>
      <c r="L671" s="35"/>
      <c r="M671" s="172" t="s">
        <v>3</v>
      </c>
      <c r="N671" s="173" t="s">
        <v>48</v>
      </c>
      <c r="O671" s="36"/>
      <c r="P671" s="174">
        <f>O671*H671</f>
        <v>0</v>
      </c>
      <c r="Q671" s="174">
        <v>0</v>
      </c>
      <c r="R671" s="174">
        <f>Q671*H671</f>
        <v>0</v>
      </c>
      <c r="S671" s="174">
        <v>0</v>
      </c>
      <c r="T671" s="175">
        <f>S671*H671</f>
        <v>0</v>
      </c>
      <c r="AR671" s="17" t="s">
        <v>305</v>
      </c>
      <c r="AT671" s="17" t="s">
        <v>124</v>
      </c>
      <c r="AU671" s="17" t="s">
        <v>130</v>
      </c>
      <c r="AY671" s="17" t="s">
        <v>121</v>
      </c>
      <c r="BE671" s="176">
        <f>IF(N671="základní",J671,0)</f>
        <v>0</v>
      </c>
      <c r="BF671" s="176">
        <f>IF(N671="snížená",J671,0)</f>
        <v>0</v>
      </c>
      <c r="BG671" s="176">
        <f>IF(N671="zákl. přenesená",J671,0)</f>
        <v>0</v>
      </c>
      <c r="BH671" s="176">
        <f>IF(N671="sníž. přenesená",J671,0)</f>
        <v>0</v>
      </c>
      <c r="BI671" s="176">
        <f>IF(N671="nulová",J671,0)</f>
        <v>0</v>
      </c>
      <c r="BJ671" s="17" t="s">
        <v>130</v>
      </c>
      <c r="BK671" s="176">
        <f>ROUND(I671*H671,2)</f>
        <v>0</v>
      </c>
      <c r="BL671" s="17" t="s">
        <v>305</v>
      </c>
      <c r="BM671" s="17" t="s">
        <v>864</v>
      </c>
    </row>
    <row r="672" spans="2:65" s="11" customFormat="1" x14ac:dyDescent="0.3">
      <c r="B672" s="181"/>
      <c r="D672" s="191" t="s">
        <v>197</v>
      </c>
      <c r="E672" s="190" t="s">
        <v>3</v>
      </c>
      <c r="F672" s="192" t="s">
        <v>865</v>
      </c>
      <c r="H672" s="193">
        <v>24</v>
      </c>
      <c r="I672" s="186"/>
      <c r="L672" s="181"/>
      <c r="M672" s="187"/>
      <c r="N672" s="188"/>
      <c r="O672" s="188"/>
      <c r="P672" s="188"/>
      <c r="Q672" s="188"/>
      <c r="R672" s="188"/>
      <c r="S672" s="188"/>
      <c r="T672" s="189"/>
      <c r="AT672" s="190" t="s">
        <v>197</v>
      </c>
      <c r="AU672" s="190" t="s">
        <v>130</v>
      </c>
      <c r="AV672" s="11" t="s">
        <v>130</v>
      </c>
      <c r="AW672" s="11" t="s">
        <v>40</v>
      </c>
      <c r="AX672" s="11" t="s">
        <v>76</v>
      </c>
      <c r="AY672" s="190" t="s">
        <v>121</v>
      </c>
    </row>
    <row r="673" spans="2:65" s="11" customFormat="1" x14ac:dyDescent="0.3">
      <c r="B673" s="181"/>
      <c r="D673" s="191" t="s">
        <v>197</v>
      </c>
      <c r="E673" s="190" t="s">
        <v>3</v>
      </c>
      <c r="F673" s="192" t="s">
        <v>866</v>
      </c>
      <c r="H673" s="193">
        <v>10</v>
      </c>
      <c r="I673" s="186"/>
      <c r="L673" s="181"/>
      <c r="M673" s="187"/>
      <c r="N673" s="188"/>
      <c r="O673" s="188"/>
      <c r="P673" s="188"/>
      <c r="Q673" s="188"/>
      <c r="R673" s="188"/>
      <c r="S673" s="188"/>
      <c r="T673" s="189"/>
      <c r="AT673" s="190" t="s">
        <v>197</v>
      </c>
      <c r="AU673" s="190" t="s">
        <v>130</v>
      </c>
      <c r="AV673" s="11" t="s">
        <v>130</v>
      </c>
      <c r="AW673" s="11" t="s">
        <v>40</v>
      </c>
      <c r="AX673" s="11" t="s">
        <v>76</v>
      </c>
      <c r="AY673" s="190" t="s">
        <v>121</v>
      </c>
    </row>
    <row r="674" spans="2:65" s="12" customFormat="1" x14ac:dyDescent="0.3">
      <c r="B674" s="194"/>
      <c r="D674" s="182" t="s">
        <v>197</v>
      </c>
      <c r="E674" s="195" t="s">
        <v>3</v>
      </c>
      <c r="F674" s="196" t="s">
        <v>204</v>
      </c>
      <c r="H674" s="197">
        <v>34</v>
      </c>
      <c r="I674" s="198"/>
      <c r="L674" s="194"/>
      <c r="M674" s="199"/>
      <c r="N674" s="200"/>
      <c r="O674" s="200"/>
      <c r="P674" s="200"/>
      <c r="Q674" s="200"/>
      <c r="R674" s="200"/>
      <c r="S674" s="200"/>
      <c r="T674" s="201"/>
      <c r="AT674" s="202" t="s">
        <v>197</v>
      </c>
      <c r="AU674" s="202" t="s">
        <v>130</v>
      </c>
      <c r="AV674" s="12" t="s">
        <v>143</v>
      </c>
      <c r="AW674" s="12" t="s">
        <v>40</v>
      </c>
      <c r="AX674" s="12" t="s">
        <v>23</v>
      </c>
      <c r="AY674" s="202" t="s">
        <v>121</v>
      </c>
    </row>
    <row r="675" spans="2:65" s="1" customFormat="1" ht="31.5" customHeight="1" x14ac:dyDescent="0.3">
      <c r="B675" s="164"/>
      <c r="C675" s="213" t="s">
        <v>867</v>
      </c>
      <c r="D675" s="213" t="s">
        <v>335</v>
      </c>
      <c r="E675" s="214" t="s">
        <v>868</v>
      </c>
      <c r="F675" s="215" t="s">
        <v>869</v>
      </c>
      <c r="G675" s="216" t="s">
        <v>195</v>
      </c>
      <c r="H675" s="217">
        <v>24</v>
      </c>
      <c r="I675" s="218">
        <v>0</v>
      </c>
      <c r="J675" s="219">
        <f>ROUND(I675*H675,2)</f>
        <v>0</v>
      </c>
      <c r="K675" s="215" t="s">
        <v>3</v>
      </c>
      <c r="L675" s="220"/>
      <c r="M675" s="221" t="s">
        <v>3</v>
      </c>
      <c r="N675" s="222" t="s">
        <v>48</v>
      </c>
      <c r="O675" s="36"/>
      <c r="P675" s="174">
        <f>O675*H675</f>
        <v>0</v>
      </c>
      <c r="Q675" s="174">
        <v>2.5000000000000001E-2</v>
      </c>
      <c r="R675" s="174">
        <f>Q675*H675</f>
        <v>0.60000000000000009</v>
      </c>
      <c r="S675" s="174">
        <v>0</v>
      </c>
      <c r="T675" s="175">
        <f>S675*H675</f>
        <v>0</v>
      </c>
      <c r="AR675" s="17" t="s">
        <v>405</v>
      </c>
      <c r="AT675" s="17" t="s">
        <v>335</v>
      </c>
      <c r="AU675" s="17" t="s">
        <v>130</v>
      </c>
      <c r="AY675" s="17" t="s">
        <v>121</v>
      </c>
      <c r="BE675" s="176">
        <f>IF(N675="základní",J675,0)</f>
        <v>0</v>
      </c>
      <c r="BF675" s="176">
        <f>IF(N675="snížená",J675,0)</f>
        <v>0</v>
      </c>
      <c r="BG675" s="176">
        <f>IF(N675="zákl. přenesená",J675,0)</f>
        <v>0</v>
      </c>
      <c r="BH675" s="176">
        <f>IF(N675="sníž. přenesená",J675,0)</f>
        <v>0</v>
      </c>
      <c r="BI675" s="176">
        <f>IF(N675="nulová",J675,0)</f>
        <v>0</v>
      </c>
      <c r="BJ675" s="17" t="s">
        <v>130</v>
      </c>
      <c r="BK675" s="176">
        <f>ROUND(I675*H675,2)</f>
        <v>0</v>
      </c>
      <c r="BL675" s="17" t="s">
        <v>305</v>
      </c>
      <c r="BM675" s="17" t="s">
        <v>870</v>
      </c>
    </row>
    <row r="676" spans="2:65" s="11" customFormat="1" x14ac:dyDescent="0.3">
      <c r="B676" s="181"/>
      <c r="D676" s="191" t="s">
        <v>197</v>
      </c>
      <c r="E676" s="190" t="s">
        <v>3</v>
      </c>
      <c r="F676" s="192" t="s">
        <v>871</v>
      </c>
      <c r="H676" s="193">
        <v>12</v>
      </c>
      <c r="I676" s="186"/>
      <c r="L676" s="181"/>
      <c r="M676" s="187"/>
      <c r="N676" s="188"/>
      <c r="O676" s="188"/>
      <c r="P676" s="188"/>
      <c r="Q676" s="188"/>
      <c r="R676" s="188"/>
      <c r="S676" s="188"/>
      <c r="T676" s="189"/>
      <c r="AT676" s="190" t="s">
        <v>197</v>
      </c>
      <c r="AU676" s="190" t="s">
        <v>130</v>
      </c>
      <c r="AV676" s="11" t="s">
        <v>130</v>
      </c>
      <c r="AW676" s="11" t="s">
        <v>40</v>
      </c>
      <c r="AX676" s="11" t="s">
        <v>76</v>
      </c>
      <c r="AY676" s="190" t="s">
        <v>121</v>
      </c>
    </row>
    <row r="677" spans="2:65" s="11" customFormat="1" x14ac:dyDescent="0.3">
      <c r="B677" s="181"/>
      <c r="D677" s="191" t="s">
        <v>197</v>
      </c>
      <c r="E677" s="190" t="s">
        <v>3</v>
      </c>
      <c r="F677" s="192" t="s">
        <v>872</v>
      </c>
      <c r="H677" s="193">
        <v>12</v>
      </c>
      <c r="I677" s="186"/>
      <c r="L677" s="181"/>
      <c r="M677" s="187"/>
      <c r="N677" s="188"/>
      <c r="O677" s="188"/>
      <c r="P677" s="188"/>
      <c r="Q677" s="188"/>
      <c r="R677" s="188"/>
      <c r="S677" s="188"/>
      <c r="T677" s="189"/>
      <c r="AT677" s="190" t="s">
        <v>197</v>
      </c>
      <c r="AU677" s="190" t="s">
        <v>130</v>
      </c>
      <c r="AV677" s="11" t="s">
        <v>130</v>
      </c>
      <c r="AW677" s="11" t="s">
        <v>40</v>
      </c>
      <c r="AX677" s="11" t="s">
        <v>76</v>
      </c>
      <c r="AY677" s="190" t="s">
        <v>121</v>
      </c>
    </row>
    <row r="678" spans="2:65" s="12" customFormat="1" x14ac:dyDescent="0.3">
      <c r="B678" s="194"/>
      <c r="D678" s="182" t="s">
        <v>197</v>
      </c>
      <c r="E678" s="195" t="s">
        <v>3</v>
      </c>
      <c r="F678" s="196" t="s">
        <v>204</v>
      </c>
      <c r="H678" s="197">
        <v>24</v>
      </c>
      <c r="I678" s="198"/>
      <c r="L678" s="194"/>
      <c r="M678" s="199"/>
      <c r="N678" s="200"/>
      <c r="O678" s="200"/>
      <c r="P678" s="200"/>
      <c r="Q678" s="200"/>
      <c r="R678" s="200"/>
      <c r="S678" s="200"/>
      <c r="T678" s="201"/>
      <c r="AT678" s="202" t="s">
        <v>197</v>
      </c>
      <c r="AU678" s="202" t="s">
        <v>130</v>
      </c>
      <c r="AV678" s="12" t="s">
        <v>143</v>
      </c>
      <c r="AW678" s="12" t="s">
        <v>40</v>
      </c>
      <c r="AX678" s="12" t="s">
        <v>23</v>
      </c>
      <c r="AY678" s="202" t="s">
        <v>121</v>
      </c>
    </row>
    <row r="679" spans="2:65" s="1" customFormat="1" ht="31.5" customHeight="1" x14ac:dyDescent="0.3">
      <c r="B679" s="164"/>
      <c r="C679" s="213" t="s">
        <v>873</v>
      </c>
      <c r="D679" s="213" t="s">
        <v>335</v>
      </c>
      <c r="E679" s="214" t="s">
        <v>874</v>
      </c>
      <c r="F679" s="215" t="s">
        <v>875</v>
      </c>
      <c r="G679" s="216" t="s">
        <v>195</v>
      </c>
      <c r="H679" s="217">
        <v>10</v>
      </c>
      <c r="I679" s="218">
        <v>0</v>
      </c>
      <c r="J679" s="219">
        <f>ROUND(I679*H679,2)</f>
        <v>0</v>
      </c>
      <c r="K679" s="215" t="s">
        <v>3</v>
      </c>
      <c r="L679" s="220"/>
      <c r="M679" s="221" t="s">
        <v>3</v>
      </c>
      <c r="N679" s="222" t="s">
        <v>48</v>
      </c>
      <c r="O679" s="36"/>
      <c r="P679" s="174">
        <f>O679*H679</f>
        <v>0</v>
      </c>
      <c r="Q679" s="174">
        <v>2.5000000000000001E-2</v>
      </c>
      <c r="R679" s="174">
        <f>Q679*H679</f>
        <v>0.25</v>
      </c>
      <c r="S679" s="174">
        <v>0</v>
      </c>
      <c r="T679" s="175">
        <f>S679*H679</f>
        <v>0</v>
      </c>
      <c r="AR679" s="17" t="s">
        <v>405</v>
      </c>
      <c r="AT679" s="17" t="s">
        <v>335</v>
      </c>
      <c r="AU679" s="17" t="s">
        <v>130</v>
      </c>
      <c r="AY679" s="17" t="s">
        <v>121</v>
      </c>
      <c r="BE679" s="176">
        <f>IF(N679="základní",J679,0)</f>
        <v>0</v>
      </c>
      <c r="BF679" s="176">
        <f>IF(N679="snížená",J679,0)</f>
        <v>0</v>
      </c>
      <c r="BG679" s="176">
        <f>IF(N679="zákl. přenesená",J679,0)</f>
        <v>0</v>
      </c>
      <c r="BH679" s="176">
        <f>IF(N679="sníž. přenesená",J679,0)</f>
        <v>0</v>
      </c>
      <c r="BI679" s="176">
        <f>IF(N679="nulová",J679,0)</f>
        <v>0</v>
      </c>
      <c r="BJ679" s="17" t="s">
        <v>130</v>
      </c>
      <c r="BK679" s="176">
        <f>ROUND(I679*H679,2)</f>
        <v>0</v>
      </c>
      <c r="BL679" s="17" t="s">
        <v>305</v>
      </c>
      <c r="BM679" s="17" t="s">
        <v>876</v>
      </c>
    </row>
    <row r="680" spans="2:65" s="11" customFormat="1" x14ac:dyDescent="0.3">
      <c r="B680" s="181"/>
      <c r="D680" s="191" t="s">
        <v>197</v>
      </c>
      <c r="E680" s="190" t="s">
        <v>3</v>
      </c>
      <c r="F680" s="192" t="s">
        <v>877</v>
      </c>
      <c r="H680" s="193">
        <v>2</v>
      </c>
      <c r="I680" s="186"/>
      <c r="L680" s="181"/>
      <c r="M680" s="187"/>
      <c r="N680" s="188"/>
      <c r="O680" s="188"/>
      <c r="P680" s="188"/>
      <c r="Q680" s="188"/>
      <c r="R680" s="188"/>
      <c r="S680" s="188"/>
      <c r="T680" s="189"/>
      <c r="AT680" s="190" t="s">
        <v>197</v>
      </c>
      <c r="AU680" s="190" t="s">
        <v>130</v>
      </c>
      <c r="AV680" s="11" t="s">
        <v>130</v>
      </c>
      <c r="AW680" s="11" t="s">
        <v>40</v>
      </c>
      <c r="AX680" s="11" t="s">
        <v>76</v>
      </c>
      <c r="AY680" s="190" t="s">
        <v>121</v>
      </c>
    </row>
    <row r="681" spans="2:65" s="11" customFormat="1" x14ac:dyDescent="0.3">
      <c r="B681" s="181"/>
      <c r="D681" s="191" t="s">
        <v>197</v>
      </c>
      <c r="E681" s="190" t="s">
        <v>3</v>
      </c>
      <c r="F681" s="192" t="s">
        <v>878</v>
      </c>
      <c r="H681" s="193">
        <v>8</v>
      </c>
      <c r="I681" s="186"/>
      <c r="L681" s="181"/>
      <c r="M681" s="187"/>
      <c r="N681" s="188"/>
      <c r="O681" s="188"/>
      <c r="P681" s="188"/>
      <c r="Q681" s="188"/>
      <c r="R681" s="188"/>
      <c r="S681" s="188"/>
      <c r="T681" s="189"/>
      <c r="AT681" s="190" t="s">
        <v>197</v>
      </c>
      <c r="AU681" s="190" t="s">
        <v>130</v>
      </c>
      <c r="AV681" s="11" t="s">
        <v>130</v>
      </c>
      <c r="AW681" s="11" t="s">
        <v>40</v>
      </c>
      <c r="AX681" s="11" t="s">
        <v>76</v>
      </c>
      <c r="AY681" s="190" t="s">
        <v>121</v>
      </c>
    </row>
    <row r="682" spans="2:65" s="12" customFormat="1" x14ac:dyDescent="0.3">
      <c r="B682" s="194"/>
      <c r="D682" s="182" t="s">
        <v>197</v>
      </c>
      <c r="E682" s="195" t="s">
        <v>3</v>
      </c>
      <c r="F682" s="196" t="s">
        <v>204</v>
      </c>
      <c r="H682" s="197">
        <v>10</v>
      </c>
      <c r="I682" s="198"/>
      <c r="L682" s="194"/>
      <c r="M682" s="199"/>
      <c r="N682" s="200"/>
      <c r="O682" s="200"/>
      <c r="P682" s="200"/>
      <c r="Q682" s="200"/>
      <c r="R682" s="200"/>
      <c r="S682" s="200"/>
      <c r="T682" s="201"/>
      <c r="AT682" s="202" t="s">
        <v>197</v>
      </c>
      <c r="AU682" s="202" t="s">
        <v>130</v>
      </c>
      <c r="AV682" s="12" t="s">
        <v>143</v>
      </c>
      <c r="AW682" s="12" t="s">
        <v>40</v>
      </c>
      <c r="AX682" s="12" t="s">
        <v>23</v>
      </c>
      <c r="AY682" s="202" t="s">
        <v>121</v>
      </c>
    </row>
    <row r="683" spans="2:65" s="1" customFormat="1" ht="31.5" customHeight="1" x14ac:dyDescent="0.3">
      <c r="B683" s="164"/>
      <c r="C683" s="165" t="s">
        <v>879</v>
      </c>
      <c r="D683" s="165" t="s">
        <v>124</v>
      </c>
      <c r="E683" s="166" t="s">
        <v>880</v>
      </c>
      <c r="F683" s="167" t="s">
        <v>881</v>
      </c>
      <c r="G683" s="168" t="s">
        <v>195</v>
      </c>
      <c r="H683" s="169">
        <v>30</v>
      </c>
      <c r="I683" s="170">
        <v>0</v>
      </c>
      <c r="J683" s="171">
        <f>ROUND(I683*H683,2)</f>
        <v>0</v>
      </c>
      <c r="K683" s="167" t="s">
        <v>128</v>
      </c>
      <c r="L683" s="35"/>
      <c r="M683" s="172" t="s">
        <v>3</v>
      </c>
      <c r="N683" s="173" t="s">
        <v>48</v>
      </c>
      <c r="O683" s="36"/>
      <c r="P683" s="174">
        <f>O683*H683</f>
        <v>0</v>
      </c>
      <c r="Q683" s="174">
        <v>0</v>
      </c>
      <c r="R683" s="174">
        <f>Q683*H683</f>
        <v>0</v>
      </c>
      <c r="S683" s="174">
        <v>0</v>
      </c>
      <c r="T683" s="175">
        <f>S683*H683</f>
        <v>0</v>
      </c>
      <c r="AR683" s="17" t="s">
        <v>305</v>
      </c>
      <c r="AT683" s="17" t="s">
        <v>124</v>
      </c>
      <c r="AU683" s="17" t="s">
        <v>130</v>
      </c>
      <c r="AY683" s="17" t="s">
        <v>121</v>
      </c>
      <c r="BE683" s="176">
        <f>IF(N683="základní",J683,0)</f>
        <v>0</v>
      </c>
      <c r="BF683" s="176">
        <f>IF(N683="snížená",J683,0)</f>
        <v>0</v>
      </c>
      <c r="BG683" s="176">
        <f>IF(N683="zákl. přenesená",J683,0)</f>
        <v>0</v>
      </c>
      <c r="BH683" s="176">
        <f>IF(N683="sníž. přenesená",J683,0)</f>
        <v>0</v>
      </c>
      <c r="BI683" s="176">
        <f>IF(N683="nulová",J683,0)</f>
        <v>0</v>
      </c>
      <c r="BJ683" s="17" t="s">
        <v>130</v>
      </c>
      <c r="BK683" s="176">
        <f>ROUND(I683*H683,2)</f>
        <v>0</v>
      </c>
      <c r="BL683" s="17" t="s">
        <v>305</v>
      </c>
      <c r="BM683" s="17" t="s">
        <v>882</v>
      </c>
    </row>
    <row r="684" spans="2:65" s="11" customFormat="1" x14ac:dyDescent="0.3">
      <c r="B684" s="181"/>
      <c r="D684" s="191" t="s">
        <v>197</v>
      </c>
      <c r="E684" s="190" t="s">
        <v>3</v>
      </c>
      <c r="F684" s="192" t="s">
        <v>883</v>
      </c>
      <c r="H684" s="193">
        <v>20</v>
      </c>
      <c r="I684" s="186"/>
      <c r="L684" s="181"/>
      <c r="M684" s="187"/>
      <c r="N684" s="188"/>
      <c r="O684" s="188"/>
      <c r="P684" s="188"/>
      <c r="Q684" s="188"/>
      <c r="R684" s="188"/>
      <c r="S684" s="188"/>
      <c r="T684" s="189"/>
      <c r="AT684" s="190" t="s">
        <v>197</v>
      </c>
      <c r="AU684" s="190" t="s">
        <v>130</v>
      </c>
      <c r="AV684" s="11" t="s">
        <v>130</v>
      </c>
      <c r="AW684" s="11" t="s">
        <v>40</v>
      </c>
      <c r="AX684" s="11" t="s">
        <v>76</v>
      </c>
      <c r="AY684" s="190" t="s">
        <v>121</v>
      </c>
    </row>
    <row r="685" spans="2:65" s="11" customFormat="1" x14ac:dyDescent="0.3">
      <c r="B685" s="181"/>
      <c r="D685" s="191" t="s">
        <v>197</v>
      </c>
      <c r="E685" s="190" t="s">
        <v>3</v>
      </c>
      <c r="F685" s="192" t="s">
        <v>884</v>
      </c>
      <c r="H685" s="193">
        <v>10</v>
      </c>
      <c r="I685" s="186"/>
      <c r="L685" s="181"/>
      <c r="M685" s="187"/>
      <c r="N685" s="188"/>
      <c r="O685" s="188"/>
      <c r="P685" s="188"/>
      <c r="Q685" s="188"/>
      <c r="R685" s="188"/>
      <c r="S685" s="188"/>
      <c r="T685" s="189"/>
      <c r="AT685" s="190" t="s">
        <v>197</v>
      </c>
      <c r="AU685" s="190" t="s">
        <v>130</v>
      </c>
      <c r="AV685" s="11" t="s">
        <v>130</v>
      </c>
      <c r="AW685" s="11" t="s">
        <v>40</v>
      </c>
      <c r="AX685" s="11" t="s">
        <v>76</v>
      </c>
      <c r="AY685" s="190" t="s">
        <v>121</v>
      </c>
    </row>
    <row r="686" spans="2:65" s="12" customFormat="1" x14ac:dyDescent="0.3">
      <c r="B686" s="194"/>
      <c r="D686" s="182" t="s">
        <v>197</v>
      </c>
      <c r="E686" s="195" t="s">
        <v>3</v>
      </c>
      <c r="F686" s="196" t="s">
        <v>204</v>
      </c>
      <c r="H686" s="197">
        <v>30</v>
      </c>
      <c r="I686" s="198"/>
      <c r="L686" s="194"/>
      <c r="M686" s="199"/>
      <c r="N686" s="200"/>
      <c r="O686" s="200"/>
      <c r="P686" s="200"/>
      <c r="Q686" s="200"/>
      <c r="R686" s="200"/>
      <c r="S686" s="200"/>
      <c r="T686" s="201"/>
      <c r="AT686" s="202" t="s">
        <v>197</v>
      </c>
      <c r="AU686" s="202" t="s">
        <v>130</v>
      </c>
      <c r="AV686" s="12" t="s">
        <v>143</v>
      </c>
      <c r="AW686" s="12" t="s">
        <v>40</v>
      </c>
      <c r="AX686" s="12" t="s">
        <v>23</v>
      </c>
      <c r="AY686" s="202" t="s">
        <v>121</v>
      </c>
    </row>
    <row r="687" spans="2:65" s="1" customFormat="1" ht="22.5" customHeight="1" x14ac:dyDescent="0.3">
      <c r="B687" s="164"/>
      <c r="C687" s="213" t="s">
        <v>885</v>
      </c>
      <c r="D687" s="213" t="s">
        <v>335</v>
      </c>
      <c r="E687" s="214" t="s">
        <v>886</v>
      </c>
      <c r="F687" s="215" t="s">
        <v>887</v>
      </c>
      <c r="G687" s="216" t="s">
        <v>195</v>
      </c>
      <c r="H687" s="217">
        <v>20</v>
      </c>
      <c r="I687" s="218">
        <v>0</v>
      </c>
      <c r="J687" s="219">
        <f>ROUND(I687*H687,2)</f>
        <v>0</v>
      </c>
      <c r="K687" s="215" t="s">
        <v>3</v>
      </c>
      <c r="L687" s="220"/>
      <c r="M687" s="221" t="s">
        <v>3</v>
      </c>
      <c r="N687" s="222" t="s">
        <v>48</v>
      </c>
      <c r="O687" s="36"/>
      <c r="P687" s="174">
        <f>O687*H687</f>
        <v>0</v>
      </c>
      <c r="Q687" s="174">
        <v>0.03</v>
      </c>
      <c r="R687" s="174">
        <f>Q687*H687</f>
        <v>0.6</v>
      </c>
      <c r="S687" s="174">
        <v>0</v>
      </c>
      <c r="T687" s="175">
        <f>S687*H687</f>
        <v>0</v>
      </c>
      <c r="AR687" s="17" t="s">
        <v>405</v>
      </c>
      <c r="AT687" s="17" t="s">
        <v>335</v>
      </c>
      <c r="AU687" s="17" t="s">
        <v>130</v>
      </c>
      <c r="AY687" s="17" t="s">
        <v>121</v>
      </c>
      <c r="BE687" s="176">
        <f>IF(N687="základní",J687,0)</f>
        <v>0</v>
      </c>
      <c r="BF687" s="176">
        <f>IF(N687="snížená",J687,0)</f>
        <v>0</v>
      </c>
      <c r="BG687" s="176">
        <f>IF(N687="zákl. přenesená",J687,0)</f>
        <v>0</v>
      </c>
      <c r="BH687" s="176">
        <f>IF(N687="sníž. přenesená",J687,0)</f>
        <v>0</v>
      </c>
      <c r="BI687" s="176">
        <f>IF(N687="nulová",J687,0)</f>
        <v>0</v>
      </c>
      <c r="BJ687" s="17" t="s">
        <v>130</v>
      </c>
      <c r="BK687" s="176">
        <f>ROUND(I687*H687,2)</f>
        <v>0</v>
      </c>
      <c r="BL687" s="17" t="s">
        <v>305</v>
      </c>
      <c r="BM687" s="17" t="s">
        <v>888</v>
      </c>
    </row>
    <row r="688" spans="2:65" s="11" customFormat="1" x14ac:dyDescent="0.3">
      <c r="B688" s="181"/>
      <c r="D688" s="182" t="s">
        <v>197</v>
      </c>
      <c r="E688" s="183" t="s">
        <v>3</v>
      </c>
      <c r="F688" s="184" t="s">
        <v>889</v>
      </c>
      <c r="H688" s="185">
        <v>20</v>
      </c>
      <c r="I688" s="186"/>
      <c r="L688" s="181"/>
      <c r="M688" s="187"/>
      <c r="N688" s="188"/>
      <c r="O688" s="188"/>
      <c r="P688" s="188"/>
      <c r="Q688" s="188"/>
      <c r="R688" s="188"/>
      <c r="S688" s="188"/>
      <c r="T688" s="189"/>
      <c r="AT688" s="190" t="s">
        <v>197</v>
      </c>
      <c r="AU688" s="190" t="s">
        <v>130</v>
      </c>
      <c r="AV688" s="11" t="s">
        <v>130</v>
      </c>
      <c r="AW688" s="11" t="s">
        <v>40</v>
      </c>
      <c r="AX688" s="11" t="s">
        <v>23</v>
      </c>
      <c r="AY688" s="190" t="s">
        <v>121</v>
      </c>
    </row>
    <row r="689" spans="2:65" s="1" customFormat="1" ht="31.5" customHeight="1" x14ac:dyDescent="0.3">
      <c r="B689" s="164"/>
      <c r="C689" s="213" t="s">
        <v>890</v>
      </c>
      <c r="D689" s="213" t="s">
        <v>335</v>
      </c>
      <c r="E689" s="214" t="s">
        <v>891</v>
      </c>
      <c r="F689" s="215" t="s">
        <v>892</v>
      </c>
      <c r="G689" s="216" t="s">
        <v>195</v>
      </c>
      <c r="H689" s="217">
        <v>10</v>
      </c>
      <c r="I689" s="218">
        <v>0</v>
      </c>
      <c r="J689" s="219">
        <f>ROUND(I689*H689,2)</f>
        <v>0</v>
      </c>
      <c r="K689" s="215" t="s">
        <v>3</v>
      </c>
      <c r="L689" s="220"/>
      <c r="M689" s="221" t="s">
        <v>3</v>
      </c>
      <c r="N689" s="222" t="s">
        <v>48</v>
      </c>
      <c r="O689" s="36"/>
      <c r="P689" s="174">
        <f>O689*H689</f>
        <v>0</v>
      </c>
      <c r="Q689" s="174">
        <v>0.03</v>
      </c>
      <c r="R689" s="174">
        <f>Q689*H689</f>
        <v>0.3</v>
      </c>
      <c r="S689" s="174">
        <v>0</v>
      </c>
      <c r="T689" s="175">
        <f>S689*H689</f>
        <v>0</v>
      </c>
      <c r="AR689" s="17" t="s">
        <v>405</v>
      </c>
      <c r="AT689" s="17" t="s">
        <v>335</v>
      </c>
      <c r="AU689" s="17" t="s">
        <v>130</v>
      </c>
      <c r="AY689" s="17" t="s">
        <v>121</v>
      </c>
      <c r="BE689" s="176">
        <f>IF(N689="základní",J689,0)</f>
        <v>0</v>
      </c>
      <c r="BF689" s="176">
        <f>IF(N689="snížená",J689,0)</f>
        <v>0</v>
      </c>
      <c r="BG689" s="176">
        <f>IF(N689="zákl. přenesená",J689,0)</f>
        <v>0</v>
      </c>
      <c r="BH689" s="176">
        <f>IF(N689="sníž. přenesená",J689,0)</f>
        <v>0</v>
      </c>
      <c r="BI689" s="176">
        <f>IF(N689="nulová",J689,0)</f>
        <v>0</v>
      </c>
      <c r="BJ689" s="17" t="s">
        <v>130</v>
      </c>
      <c r="BK689" s="176">
        <f>ROUND(I689*H689,2)</f>
        <v>0</v>
      </c>
      <c r="BL689" s="17" t="s">
        <v>305</v>
      </c>
      <c r="BM689" s="17" t="s">
        <v>893</v>
      </c>
    </row>
    <row r="690" spans="2:65" s="11" customFormat="1" x14ac:dyDescent="0.3">
      <c r="B690" s="181"/>
      <c r="D690" s="182" t="s">
        <v>197</v>
      </c>
      <c r="E690" s="183" t="s">
        <v>3</v>
      </c>
      <c r="F690" s="184" t="s">
        <v>894</v>
      </c>
      <c r="H690" s="185">
        <v>10</v>
      </c>
      <c r="I690" s="186"/>
      <c r="L690" s="181"/>
      <c r="M690" s="187"/>
      <c r="N690" s="188"/>
      <c r="O690" s="188"/>
      <c r="P690" s="188"/>
      <c r="Q690" s="188"/>
      <c r="R690" s="188"/>
      <c r="S690" s="188"/>
      <c r="T690" s="189"/>
      <c r="AT690" s="190" t="s">
        <v>197</v>
      </c>
      <c r="AU690" s="190" t="s">
        <v>130</v>
      </c>
      <c r="AV690" s="11" t="s">
        <v>130</v>
      </c>
      <c r="AW690" s="11" t="s">
        <v>40</v>
      </c>
      <c r="AX690" s="11" t="s">
        <v>23</v>
      </c>
      <c r="AY690" s="190" t="s">
        <v>121</v>
      </c>
    </row>
    <row r="691" spans="2:65" s="1" customFormat="1" ht="22.5" customHeight="1" x14ac:dyDescent="0.3">
      <c r="B691" s="164"/>
      <c r="C691" s="165" t="s">
        <v>895</v>
      </c>
      <c r="D691" s="165" t="s">
        <v>124</v>
      </c>
      <c r="E691" s="166" t="s">
        <v>896</v>
      </c>
      <c r="F691" s="167" t="s">
        <v>897</v>
      </c>
      <c r="G691" s="168" t="s">
        <v>195</v>
      </c>
      <c r="H691" s="169">
        <v>20</v>
      </c>
      <c r="I691" s="170">
        <v>0</v>
      </c>
      <c r="J691" s="171">
        <f>ROUND(I691*H691,2)</f>
        <v>0</v>
      </c>
      <c r="K691" s="167" t="s">
        <v>128</v>
      </c>
      <c r="L691" s="35"/>
      <c r="M691" s="172" t="s">
        <v>3</v>
      </c>
      <c r="N691" s="173" t="s">
        <v>48</v>
      </c>
      <c r="O691" s="36"/>
      <c r="P691" s="174">
        <f>O691*H691</f>
        <v>0</v>
      </c>
      <c r="Q691" s="174">
        <v>4.4999999999999999E-4</v>
      </c>
      <c r="R691" s="174">
        <f>Q691*H691</f>
        <v>8.9999999999999993E-3</v>
      </c>
      <c r="S691" s="174">
        <v>0</v>
      </c>
      <c r="T691" s="175">
        <f>S691*H691</f>
        <v>0</v>
      </c>
      <c r="AR691" s="17" t="s">
        <v>305</v>
      </c>
      <c r="AT691" s="17" t="s">
        <v>124</v>
      </c>
      <c r="AU691" s="17" t="s">
        <v>130</v>
      </c>
      <c r="AY691" s="17" t="s">
        <v>121</v>
      </c>
      <c r="BE691" s="176">
        <f>IF(N691="základní",J691,0)</f>
        <v>0</v>
      </c>
      <c r="BF691" s="176">
        <f>IF(N691="snížená",J691,0)</f>
        <v>0</v>
      </c>
      <c r="BG691" s="176">
        <f>IF(N691="zákl. přenesená",J691,0)</f>
        <v>0</v>
      </c>
      <c r="BH691" s="176">
        <f>IF(N691="sníž. přenesená",J691,0)</f>
        <v>0</v>
      </c>
      <c r="BI691" s="176">
        <f>IF(N691="nulová",J691,0)</f>
        <v>0</v>
      </c>
      <c r="BJ691" s="17" t="s">
        <v>130</v>
      </c>
      <c r="BK691" s="176">
        <f>ROUND(I691*H691,2)</f>
        <v>0</v>
      </c>
      <c r="BL691" s="17" t="s">
        <v>305</v>
      </c>
      <c r="BM691" s="17" t="s">
        <v>898</v>
      </c>
    </row>
    <row r="692" spans="2:65" s="11" customFormat="1" x14ac:dyDescent="0.3">
      <c r="B692" s="181"/>
      <c r="D692" s="182" t="s">
        <v>197</v>
      </c>
      <c r="E692" s="183" t="s">
        <v>3</v>
      </c>
      <c r="F692" s="184" t="s">
        <v>899</v>
      </c>
      <c r="H692" s="185">
        <v>20</v>
      </c>
      <c r="I692" s="186"/>
      <c r="L692" s="181"/>
      <c r="M692" s="187"/>
      <c r="N692" s="188"/>
      <c r="O692" s="188"/>
      <c r="P692" s="188"/>
      <c r="Q692" s="188"/>
      <c r="R692" s="188"/>
      <c r="S692" s="188"/>
      <c r="T692" s="189"/>
      <c r="AT692" s="190" t="s">
        <v>197</v>
      </c>
      <c r="AU692" s="190" t="s">
        <v>130</v>
      </c>
      <c r="AV692" s="11" t="s">
        <v>130</v>
      </c>
      <c r="AW692" s="11" t="s">
        <v>40</v>
      </c>
      <c r="AX692" s="11" t="s">
        <v>23</v>
      </c>
      <c r="AY692" s="190" t="s">
        <v>121</v>
      </c>
    </row>
    <row r="693" spans="2:65" s="1" customFormat="1" ht="44.25" customHeight="1" x14ac:dyDescent="0.3">
      <c r="B693" s="164"/>
      <c r="C693" s="213" t="s">
        <v>900</v>
      </c>
      <c r="D693" s="213" t="s">
        <v>335</v>
      </c>
      <c r="E693" s="214" t="s">
        <v>901</v>
      </c>
      <c r="F693" s="215" t="s">
        <v>902</v>
      </c>
      <c r="G693" s="216" t="s">
        <v>195</v>
      </c>
      <c r="H693" s="217">
        <v>16</v>
      </c>
      <c r="I693" s="218">
        <v>0</v>
      </c>
      <c r="J693" s="219">
        <f>ROUND(I693*H693,2)</f>
        <v>0</v>
      </c>
      <c r="K693" s="215" t="s">
        <v>3</v>
      </c>
      <c r="L693" s="220"/>
      <c r="M693" s="221" t="s">
        <v>3</v>
      </c>
      <c r="N693" s="222" t="s">
        <v>48</v>
      </c>
      <c r="O693" s="36"/>
      <c r="P693" s="174">
        <f>O693*H693</f>
        <v>0</v>
      </c>
      <c r="Q693" s="174">
        <v>1.6E-2</v>
      </c>
      <c r="R693" s="174">
        <f>Q693*H693</f>
        <v>0.25600000000000001</v>
      </c>
      <c r="S693" s="174">
        <v>0</v>
      </c>
      <c r="T693" s="175">
        <f>S693*H693</f>
        <v>0</v>
      </c>
      <c r="AR693" s="17" t="s">
        <v>405</v>
      </c>
      <c r="AT693" s="17" t="s">
        <v>335</v>
      </c>
      <c r="AU693" s="17" t="s">
        <v>130</v>
      </c>
      <c r="AY693" s="17" t="s">
        <v>121</v>
      </c>
      <c r="BE693" s="176">
        <f>IF(N693="základní",J693,0)</f>
        <v>0</v>
      </c>
      <c r="BF693" s="176">
        <f>IF(N693="snížená",J693,0)</f>
        <v>0</v>
      </c>
      <c r="BG693" s="176">
        <f>IF(N693="zákl. přenesená",J693,0)</f>
        <v>0</v>
      </c>
      <c r="BH693" s="176">
        <f>IF(N693="sníž. přenesená",J693,0)</f>
        <v>0</v>
      </c>
      <c r="BI693" s="176">
        <f>IF(N693="nulová",J693,0)</f>
        <v>0</v>
      </c>
      <c r="BJ693" s="17" t="s">
        <v>130</v>
      </c>
      <c r="BK693" s="176">
        <f>ROUND(I693*H693,2)</f>
        <v>0</v>
      </c>
      <c r="BL693" s="17" t="s">
        <v>305</v>
      </c>
      <c r="BM693" s="17" t="s">
        <v>903</v>
      </c>
    </row>
    <row r="694" spans="2:65" s="1" customFormat="1" ht="27" x14ac:dyDescent="0.3">
      <c r="B694" s="35"/>
      <c r="D694" s="182" t="s">
        <v>213</v>
      </c>
      <c r="F694" s="223" t="s">
        <v>904</v>
      </c>
      <c r="I694" s="204"/>
      <c r="L694" s="35"/>
      <c r="M694" s="64"/>
      <c r="N694" s="36"/>
      <c r="O694" s="36"/>
      <c r="P694" s="36"/>
      <c r="Q694" s="36"/>
      <c r="R694" s="36"/>
      <c r="S694" s="36"/>
      <c r="T694" s="65"/>
      <c r="AT694" s="17" t="s">
        <v>213</v>
      </c>
      <c r="AU694" s="17" t="s">
        <v>130</v>
      </c>
    </row>
    <row r="695" spans="2:65" s="1" customFormat="1" ht="44.25" customHeight="1" x14ac:dyDescent="0.3">
      <c r="B695" s="164"/>
      <c r="C695" s="213" t="s">
        <v>905</v>
      </c>
      <c r="D695" s="213" t="s">
        <v>335</v>
      </c>
      <c r="E695" s="214" t="s">
        <v>906</v>
      </c>
      <c r="F695" s="215" t="s">
        <v>907</v>
      </c>
      <c r="G695" s="216" t="s">
        <v>195</v>
      </c>
      <c r="H695" s="217">
        <v>4</v>
      </c>
      <c r="I695" s="218">
        <v>0</v>
      </c>
      <c r="J695" s="219">
        <f>ROUND(I695*H695,2)</f>
        <v>0</v>
      </c>
      <c r="K695" s="215" t="s">
        <v>3</v>
      </c>
      <c r="L695" s="220"/>
      <c r="M695" s="221" t="s">
        <v>3</v>
      </c>
      <c r="N695" s="222" t="s">
        <v>48</v>
      </c>
      <c r="O695" s="36"/>
      <c r="P695" s="174">
        <f>O695*H695</f>
        <v>0</v>
      </c>
      <c r="Q695" s="174">
        <v>1.6E-2</v>
      </c>
      <c r="R695" s="174">
        <f>Q695*H695</f>
        <v>6.4000000000000001E-2</v>
      </c>
      <c r="S695" s="174">
        <v>0</v>
      </c>
      <c r="T695" s="175">
        <f>S695*H695</f>
        <v>0</v>
      </c>
      <c r="AR695" s="17" t="s">
        <v>405</v>
      </c>
      <c r="AT695" s="17" t="s">
        <v>335</v>
      </c>
      <c r="AU695" s="17" t="s">
        <v>130</v>
      </c>
      <c r="AY695" s="17" t="s">
        <v>121</v>
      </c>
      <c r="BE695" s="176">
        <f>IF(N695="základní",J695,0)</f>
        <v>0</v>
      </c>
      <c r="BF695" s="176">
        <f>IF(N695="snížená",J695,0)</f>
        <v>0</v>
      </c>
      <c r="BG695" s="176">
        <f>IF(N695="zákl. přenesená",J695,0)</f>
        <v>0</v>
      </c>
      <c r="BH695" s="176">
        <f>IF(N695="sníž. přenesená",J695,0)</f>
        <v>0</v>
      </c>
      <c r="BI695" s="176">
        <f>IF(N695="nulová",J695,0)</f>
        <v>0</v>
      </c>
      <c r="BJ695" s="17" t="s">
        <v>130</v>
      </c>
      <c r="BK695" s="176">
        <f>ROUND(I695*H695,2)</f>
        <v>0</v>
      </c>
      <c r="BL695" s="17" t="s">
        <v>305</v>
      </c>
      <c r="BM695" s="17" t="s">
        <v>908</v>
      </c>
    </row>
    <row r="696" spans="2:65" s="1" customFormat="1" ht="27" x14ac:dyDescent="0.3">
      <c r="B696" s="35"/>
      <c r="D696" s="182" t="s">
        <v>213</v>
      </c>
      <c r="F696" s="223" t="s">
        <v>904</v>
      </c>
      <c r="I696" s="204"/>
      <c r="L696" s="35"/>
      <c r="M696" s="64"/>
      <c r="N696" s="36"/>
      <c r="O696" s="36"/>
      <c r="P696" s="36"/>
      <c r="Q696" s="36"/>
      <c r="R696" s="36"/>
      <c r="S696" s="36"/>
      <c r="T696" s="65"/>
      <c r="AT696" s="17" t="s">
        <v>213</v>
      </c>
      <c r="AU696" s="17" t="s">
        <v>130</v>
      </c>
    </row>
    <row r="697" spans="2:65" s="1" customFormat="1" ht="22.5" customHeight="1" x14ac:dyDescent="0.3">
      <c r="B697" s="164"/>
      <c r="C697" s="165" t="s">
        <v>909</v>
      </c>
      <c r="D697" s="165" t="s">
        <v>124</v>
      </c>
      <c r="E697" s="166" t="s">
        <v>910</v>
      </c>
      <c r="F697" s="167" t="s">
        <v>911</v>
      </c>
      <c r="G697" s="168" t="s">
        <v>195</v>
      </c>
      <c r="H697" s="169">
        <v>10</v>
      </c>
      <c r="I697" s="170">
        <v>0</v>
      </c>
      <c r="J697" s="171">
        <f>ROUND(I697*H697,2)</f>
        <v>0</v>
      </c>
      <c r="K697" s="167" t="s">
        <v>128</v>
      </c>
      <c r="L697" s="35"/>
      <c r="M697" s="172" t="s">
        <v>3</v>
      </c>
      <c r="N697" s="173" t="s">
        <v>48</v>
      </c>
      <c r="O697" s="36"/>
      <c r="P697" s="174">
        <f>O697*H697</f>
        <v>0</v>
      </c>
      <c r="Q697" s="174">
        <v>4.6000000000000001E-4</v>
      </c>
      <c r="R697" s="174">
        <f>Q697*H697</f>
        <v>4.5999999999999999E-3</v>
      </c>
      <c r="S697" s="174">
        <v>0</v>
      </c>
      <c r="T697" s="175">
        <f>S697*H697</f>
        <v>0</v>
      </c>
      <c r="AR697" s="17" t="s">
        <v>305</v>
      </c>
      <c r="AT697" s="17" t="s">
        <v>124</v>
      </c>
      <c r="AU697" s="17" t="s">
        <v>130</v>
      </c>
      <c r="AY697" s="17" t="s">
        <v>121</v>
      </c>
      <c r="BE697" s="176">
        <f>IF(N697="základní",J697,0)</f>
        <v>0</v>
      </c>
      <c r="BF697" s="176">
        <f>IF(N697="snížená",J697,0)</f>
        <v>0</v>
      </c>
      <c r="BG697" s="176">
        <f>IF(N697="zákl. přenesená",J697,0)</f>
        <v>0</v>
      </c>
      <c r="BH697" s="176">
        <f>IF(N697="sníž. přenesená",J697,0)</f>
        <v>0</v>
      </c>
      <c r="BI697" s="176">
        <f>IF(N697="nulová",J697,0)</f>
        <v>0</v>
      </c>
      <c r="BJ697" s="17" t="s">
        <v>130</v>
      </c>
      <c r="BK697" s="176">
        <f>ROUND(I697*H697,2)</f>
        <v>0</v>
      </c>
      <c r="BL697" s="17" t="s">
        <v>305</v>
      </c>
      <c r="BM697" s="17" t="s">
        <v>912</v>
      </c>
    </row>
    <row r="698" spans="2:65" s="1" customFormat="1" ht="44.25" customHeight="1" x14ac:dyDescent="0.3">
      <c r="B698" s="164"/>
      <c r="C698" s="213" t="s">
        <v>913</v>
      </c>
      <c r="D698" s="213" t="s">
        <v>335</v>
      </c>
      <c r="E698" s="214" t="s">
        <v>914</v>
      </c>
      <c r="F698" s="215" t="s">
        <v>915</v>
      </c>
      <c r="G698" s="216" t="s">
        <v>195</v>
      </c>
      <c r="H698" s="217">
        <v>10</v>
      </c>
      <c r="I698" s="218">
        <v>0</v>
      </c>
      <c r="J698" s="219">
        <f>ROUND(I698*H698,2)</f>
        <v>0</v>
      </c>
      <c r="K698" s="215" t="s">
        <v>3</v>
      </c>
      <c r="L698" s="220"/>
      <c r="M698" s="221" t="s">
        <v>3</v>
      </c>
      <c r="N698" s="222" t="s">
        <v>48</v>
      </c>
      <c r="O698" s="36"/>
      <c r="P698" s="174">
        <f>O698*H698</f>
        <v>0</v>
      </c>
      <c r="Q698" s="174">
        <v>1.6E-2</v>
      </c>
      <c r="R698" s="174">
        <f>Q698*H698</f>
        <v>0.16</v>
      </c>
      <c r="S698" s="174">
        <v>0</v>
      </c>
      <c r="T698" s="175">
        <f>S698*H698</f>
        <v>0</v>
      </c>
      <c r="AR698" s="17" t="s">
        <v>405</v>
      </c>
      <c r="AT698" s="17" t="s">
        <v>335</v>
      </c>
      <c r="AU698" s="17" t="s">
        <v>130</v>
      </c>
      <c r="AY698" s="17" t="s">
        <v>121</v>
      </c>
      <c r="BE698" s="176">
        <f>IF(N698="základní",J698,0)</f>
        <v>0</v>
      </c>
      <c r="BF698" s="176">
        <f>IF(N698="snížená",J698,0)</f>
        <v>0</v>
      </c>
      <c r="BG698" s="176">
        <f>IF(N698="zákl. přenesená",J698,0)</f>
        <v>0</v>
      </c>
      <c r="BH698" s="176">
        <f>IF(N698="sníž. přenesená",J698,0)</f>
        <v>0</v>
      </c>
      <c r="BI698" s="176">
        <f>IF(N698="nulová",J698,0)</f>
        <v>0</v>
      </c>
      <c r="BJ698" s="17" t="s">
        <v>130</v>
      </c>
      <c r="BK698" s="176">
        <f>ROUND(I698*H698,2)</f>
        <v>0</v>
      </c>
      <c r="BL698" s="17" t="s">
        <v>305</v>
      </c>
      <c r="BM698" s="17" t="s">
        <v>916</v>
      </c>
    </row>
    <row r="699" spans="2:65" s="1" customFormat="1" ht="27" x14ac:dyDescent="0.3">
      <c r="B699" s="35"/>
      <c r="D699" s="182" t="s">
        <v>213</v>
      </c>
      <c r="F699" s="223" t="s">
        <v>917</v>
      </c>
      <c r="I699" s="204"/>
      <c r="L699" s="35"/>
      <c r="M699" s="64"/>
      <c r="N699" s="36"/>
      <c r="O699" s="36"/>
      <c r="P699" s="36"/>
      <c r="Q699" s="36"/>
      <c r="R699" s="36"/>
      <c r="S699" s="36"/>
      <c r="T699" s="65"/>
      <c r="AT699" s="17" t="s">
        <v>213</v>
      </c>
      <c r="AU699" s="17" t="s">
        <v>130</v>
      </c>
    </row>
    <row r="700" spans="2:65" s="1" customFormat="1" ht="22.5" customHeight="1" x14ac:dyDescent="0.3">
      <c r="B700" s="164"/>
      <c r="C700" s="165" t="s">
        <v>918</v>
      </c>
      <c r="D700" s="165" t="s">
        <v>124</v>
      </c>
      <c r="E700" s="166" t="s">
        <v>919</v>
      </c>
      <c r="F700" s="167" t="s">
        <v>920</v>
      </c>
      <c r="G700" s="168" t="s">
        <v>195</v>
      </c>
      <c r="H700" s="169">
        <v>12</v>
      </c>
      <c r="I700" s="170">
        <v>0</v>
      </c>
      <c r="J700" s="171">
        <f>ROUND(I700*H700,2)</f>
        <v>0</v>
      </c>
      <c r="K700" s="167" t="s">
        <v>128</v>
      </c>
      <c r="L700" s="35"/>
      <c r="M700" s="172" t="s">
        <v>3</v>
      </c>
      <c r="N700" s="173" t="s">
        <v>48</v>
      </c>
      <c r="O700" s="36"/>
      <c r="P700" s="174">
        <f>O700*H700</f>
        <v>0</v>
      </c>
      <c r="Q700" s="174">
        <v>0</v>
      </c>
      <c r="R700" s="174">
        <f>Q700*H700</f>
        <v>0</v>
      </c>
      <c r="S700" s="174">
        <v>2.4E-2</v>
      </c>
      <c r="T700" s="175">
        <f>S700*H700</f>
        <v>0.28800000000000003</v>
      </c>
      <c r="AR700" s="17" t="s">
        <v>305</v>
      </c>
      <c r="AT700" s="17" t="s">
        <v>124</v>
      </c>
      <c r="AU700" s="17" t="s">
        <v>130</v>
      </c>
      <c r="AY700" s="17" t="s">
        <v>121</v>
      </c>
      <c r="BE700" s="176">
        <f>IF(N700="základní",J700,0)</f>
        <v>0</v>
      </c>
      <c r="BF700" s="176">
        <f>IF(N700="snížená",J700,0)</f>
        <v>0</v>
      </c>
      <c r="BG700" s="176">
        <f>IF(N700="zákl. přenesená",J700,0)</f>
        <v>0</v>
      </c>
      <c r="BH700" s="176">
        <f>IF(N700="sníž. přenesená",J700,0)</f>
        <v>0</v>
      </c>
      <c r="BI700" s="176">
        <f>IF(N700="nulová",J700,0)</f>
        <v>0</v>
      </c>
      <c r="BJ700" s="17" t="s">
        <v>130</v>
      </c>
      <c r="BK700" s="176">
        <f>ROUND(I700*H700,2)</f>
        <v>0</v>
      </c>
      <c r="BL700" s="17" t="s">
        <v>305</v>
      </c>
      <c r="BM700" s="17" t="s">
        <v>921</v>
      </c>
    </row>
    <row r="701" spans="2:65" s="1" customFormat="1" ht="27" x14ac:dyDescent="0.3">
      <c r="B701" s="35"/>
      <c r="D701" s="191" t="s">
        <v>213</v>
      </c>
      <c r="F701" s="203" t="s">
        <v>922</v>
      </c>
      <c r="I701" s="204"/>
      <c r="L701" s="35"/>
      <c r="M701" s="64"/>
      <c r="N701" s="36"/>
      <c r="O701" s="36"/>
      <c r="P701" s="36"/>
      <c r="Q701" s="36"/>
      <c r="R701" s="36"/>
      <c r="S701" s="36"/>
      <c r="T701" s="65"/>
      <c r="AT701" s="17" t="s">
        <v>213</v>
      </c>
      <c r="AU701" s="17" t="s">
        <v>130</v>
      </c>
    </row>
    <row r="702" spans="2:65" s="11" customFormat="1" x14ac:dyDescent="0.3">
      <c r="B702" s="181"/>
      <c r="D702" s="191" t="s">
        <v>197</v>
      </c>
      <c r="E702" s="190" t="s">
        <v>3</v>
      </c>
      <c r="F702" s="192" t="s">
        <v>923</v>
      </c>
      <c r="H702" s="193">
        <v>8</v>
      </c>
      <c r="I702" s="186"/>
      <c r="L702" s="181"/>
      <c r="M702" s="187"/>
      <c r="N702" s="188"/>
      <c r="O702" s="188"/>
      <c r="P702" s="188"/>
      <c r="Q702" s="188"/>
      <c r="R702" s="188"/>
      <c r="S702" s="188"/>
      <c r="T702" s="189"/>
      <c r="AT702" s="190" t="s">
        <v>197</v>
      </c>
      <c r="AU702" s="190" t="s">
        <v>130</v>
      </c>
      <c r="AV702" s="11" t="s">
        <v>130</v>
      </c>
      <c r="AW702" s="11" t="s">
        <v>40</v>
      </c>
      <c r="AX702" s="11" t="s">
        <v>76</v>
      </c>
      <c r="AY702" s="190" t="s">
        <v>121</v>
      </c>
    </row>
    <row r="703" spans="2:65" s="11" customFormat="1" x14ac:dyDescent="0.3">
      <c r="B703" s="181"/>
      <c r="D703" s="191" t="s">
        <v>197</v>
      </c>
      <c r="E703" s="190" t="s">
        <v>3</v>
      </c>
      <c r="F703" s="192" t="s">
        <v>924</v>
      </c>
      <c r="H703" s="193">
        <v>4</v>
      </c>
      <c r="I703" s="186"/>
      <c r="L703" s="181"/>
      <c r="M703" s="187"/>
      <c r="N703" s="188"/>
      <c r="O703" s="188"/>
      <c r="P703" s="188"/>
      <c r="Q703" s="188"/>
      <c r="R703" s="188"/>
      <c r="S703" s="188"/>
      <c r="T703" s="189"/>
      <c r="AT703" s="190" t="s">
        <v>197</v>
      </c>
      <c r="AU703" s="190" t="s">
        <v>130</v>
      </c>
      <c r="AV703" s="11" t="s">
        <v>130</v>
      </c>
      <c r="AW703" s="11" t="s">
        <v>40</v>
      </c>
      <c r="AX703" s="11" t="s">
        <v>76</v>
      </c>
      <c r="AY703" s="190" t="s">
        <v>121</v>
      </c>
    </row>
    <row r="704" spans="2:65" s="12" customFormat="1" x14ac:dyDescent="0.3">
      <c r="B704" s="194"/>
      <c r="D704" s="182" t="s">
        <v>197</v>
      </c>
      <c r="E704" s="195" t="s">
        <v>3</v>
      </c>
      <c r="F704" s="196" t="s">
        <v>204</v>
      </c>
      <c r="H704" s="197">
        <v>12</v>
      </c>
      <c r="I704" s="198"/>
      <c r="L704" s="194"/>
      <c r="M704" s="199"/>
      <c r="N704" s="200"/>
      <c r="O704" s="200"/>
      <c r="P704" s="200"/>
      <c r="Q704" s="200"/>
      <c r="R704" s="200"/>
      <c r="S704" s="200"/>
      <c r="T704" s="201"/>
      <c r="AT704" s="202" t="s">
        <v>197</v>
      </c>
      <c r="AU704" s="202" t="s">
        <v>130</v>
      </c>
      <c r="AV704" s="12" t="s">
        <v>143</v>
      </c>
      <c r="AW704" s="12" t="s">
        <v>40</v>
      </c>
      <c r="AX704" s="12" t="s">
        <v>23</v>
      </c>
      <c r="AY704" s="202" t="s">
        <v>121</v>
      </c>
    </row>
    <row r="705" spans="2:65" s="1" customFormat="1" ht="22.5" customHeight="1" x14ac:dyDescent="0.3">
      <c r="B705" s="164"/>
      <c r="C705" s="165" t="s">
        <v>925</v>
      </c>
      <c r="D705" s="165" t="s">
        <v>124</v>
      </c>
      <c r="E705" s="166" t="s">
        <v>926</v>
      </c>
      <c r="F705" s="167" t="s">
        <v>927</v>
      </c>
      <c r="G705" s="168" t="s">
        <v>195</v>
      </c>
      <c r="H705" s="169">
        <v>12</v>
      </c>
      <c r="I705" s="170">
        <v>0</v>
      </c>
      <c r="J705" s="171">
        <f>ROUND(I705*H705,2)</f>
        <v>0</v>
      </c>
      <c r="K705" s="167" t="s">
        <v>128</v>
      </c>
      <c r="L705" s="35"/>
      <c r="M705" s="172" t="s">
        <v>3</v>
      </c>
      <c r="N705" s="173" t="s">
        <v>48</v>
      </c>
      <c r="O705" s="36"/>
      <c r="P705" s="174">
        <f>O705*H705</f>
        <v>0</v>
      </c>
      <c r="Q705" s="174">
        <v>0</v>
      </c>
      <c r="R705" s="174">
        <f>Q705*H705</f>
        <v>0</v>
      </c>
      <c r="S705" s="174">
        <v>3.0000000000000001E-3</v>
      </c>
      <c r="T705" s="175">
        <f>S705*H705</f>
        <v>3.6000000000000004E-2</v>
      </c>
      <c r="AR705" s="17" t="s">
        <v>305</v>
      </c>
      <c r="AT705" s="17" t="s">
        <v>124</v>
      </c>
      <c r="AU705" s="17" t="s">
        <v>130</v>
      </c>
      <c r="AY705" s="17" t="s">
        <v>121</v>
      </c>
      <c r="BE705" s="176">
        <f>IF(N705="základní",J705,0)</f>
        <v>0</v>
      </c>
      <c r="BF705" s="176">
        <f>IF(N705="snížená",J705,0)</f>
        <v>0</v>
      </c>
      <c r="BG705" s="176">
        <f>IF(N705="zákl. přenesená",J705,0)</f>
        <v>0</v>
      </c>
      <c r="BH705" s="176">
        <f>IF(N705="sníž. přenesená",J705,0)</f>
        <v>0</v>
      </c>
      <c r="BI705" s="176">
        <f>IF(N705="nulová",J705,0)</f>
        <v>0</v>
      </c>
      <c r="BJ705" s="17" t="s">
        <v>130</v>
      </c>
      <c r="BK705" s="176">
        <f>ROUND(I705*H705,2)</f>
        <v>0</v>
      </c>
      <c r="BL705" s="17" t="s">
        <v>305</v>
      </c>
      <c r="BM705" s="17" t="s">
        <v>928</v>
      </c>
    </row>
    <row r="706" spans="2:65" s="11" customFormat="1" x14ac:dyDescent="0.3">
      <c r="B706" s="181"/>
      <c r="D706" s="182" t="s">
        <v>197</v>
      </c>
      <c r="E706" s="183" t="s">
        <v>3</v>
      </c>
      <c r="F706" s="184" t="s">
        <v>929</v>
      </c>
      <c r="H706" s="185">
        <v>12</v>
      </c>
      <c r="I706" s="186"/>
      <c r="L706" s="181"/>
      <c r="M706" s="187"/>
      <c r="N706" s="188"/>
      <c r="O706" s="188"/>
      <c r="P706" s="188"/>
      <c r="Q706" s="188"/>
      <c r="R706" s="188"/>
      <c r="S706" s="188"/>
      <c r="T706" s="189"/>
      <c r="AT706" s="190" t="s">
        <v>197</v>
      </c>
      <c r="AU706" s="190" t="s">
        <v>130</v>
      </c>
      <c r="AV706" s="11" t="s">
        <v>130</v>
      </c>
      <c r="AW706" s="11" t="s">
        <v>40</v>
      </c>
      <c r="AX706" s="11" t="s">
        <v>23</v>
      </c>
      <c r="AY706" s="190" t="s">
        <v>121</v>
      </c>
    </row>
    <row r="707" spans="2:65" s="1" customFormat="1" ht="31.5" customHeight="1" x14ac:dyDescent="0.3">
      <c r="B707" s="164"/>
      <c r="C707" s="165" t="s">
        <v>930</v>
      </c>
      <c r="D707" s="165" t="s">
        <v>124</v>
      </c>
      <c r="E707" s="166" t="s">
        <v>931</v>
      </c>
      <c r="F707" s="167" t="s">
        <v>932</v>
      </c>
      <c r="G707" s="168" t="s">
        <v>195</v>
      </c>
      <c r="H707" s="169">
        <v>50</v>
      </c>
      <c r="I707" s="170">
        <v>0</v>
      </c>
      <c r="J707" s="171">
        <f>ROUND(I707*H707,2)</f>
        <v>0</v>
      </c>
      <c r="K707" s="167" t="s">
        <v>128</v>
      </c>
      <c r="L707" s="35"/>
      <c r="M707" s="172" t="s">
        <v>3</v>
      </c>
      <c r="N707" s="173" t="s">
        <v>48</v>
      </c>
      <c r="O707" s="36"/>
      <c r="P707" s="174">
        <f>O707*H707</f>
        <v>0</v>
      </c>
      <c r="Q707" s="174">
        <v>0</v>
      </c>
      <c r="R707" s="174">
        <f>Q707*H707</f>
        <v>0</v>
      </c>
      <c r="S707" s="174">
        <v>5.0000000000000001E-3</v>
      </c>
      <c r="T707" s="175">
        <f>S707*H707</f>
        <v>0.25</v>
      </c>
      <c r="AR707" s="17" t="s">
        <v>305</v>
      </c>
      <c r="AT707" s="17" t="s">
        <v>124</v>
      </c>
      <c r="AU707" s="17" t="s">
        <v>130</v>
      </c>
      <c r="AY707" s="17" t="s">
        <v>121</v>
      </c>
      <c r="BE707" s="176">
        <f>IF(N707="základní",J707,0)</f>
        <v>0</v>
      </c>
      <c r="BF707" s="176">
        <f>IF(N707="snížená",J707,0)</f>
        <v>0</v>
      </c>
      <c r="BG707" s="176">
        <f>IF(N707="zákl. přenesená",J707,0)</f>
        <v>0</v>
      </c>
      <c r="BH707" s="176">
        <f>IF(N707="sníž. přenesená",J707,0)</f>
        <v>0</v>
      </c>
      <c r="BI707" s="176">
        <f>IF(N707="nulová",J707,0)</f>
        <v>0</v>
      </c>
      <c r="BJ707" s="17" t="s">
        <v>130</v>
      </c>
      <c r="BK707" s="176">
        <f>ROUND(I707*H707,2)</f>
        <v>0</v>
      </c>
      <c r="BL707" s="17" t="s">
        <v>305</v>
      </c>
      <c r="BM707" s="17" t="s">
        <v>933</v>
      </c>
    </row>
    <row r="708" spans="2:65" s="11" customFormat="1" x14ac:dyDescent="0.3">
      <c r="B708" s="181"/>
      <c r="D708" s="182" t="s">
        <v>197</v>
      </c>
      <c r="E708" s="183" t="s">
        <v>3</v>
      </c>
      <c r="F708" s="184" t="s">
        <v>934</v>
      </c>
      <c r="H708" s="185">
        <v>50</v>
      </c>
      <c r="I708" s="186"/>
      <c r="L708" s="181"/>
      <c r="M708" s="187"/>
      <c r="N708" s="188"/>
      <c r="O708" s="188"/>
      <c r="P708" s="188"/>
      <c r="Q708" s="188"/>
      <c r="R708" s="188"/>
      <c r="S708" s="188"/>
      <c r="T708" s="189"/>
      <c r="AT708" s="190" t="s">
        <v>197</v>
      </c>
      <c r="AU708" s="190" t="s">
        <v>130</v>
      </c>
      <c r="AV708" s="11" t="s">
        <v>130</v>
      </c>
      <c r="AW708" s="11" t="s">
        <v>40</v>
      </c>
      <c r="AX708" s="11" t="s">
        <v>23</v>
      </c>
      <c r="AY708" s="190" t="s">
        <v>121</v>
      </c>
    </row>
    <row r="709" spans="2:65" s="1" customFormat="1" ht="22.5" customHeight="1" x14ac:dyDescent="0.3">
      <c r="B709" s="164"/>
      <c r="C709" s="165" t="s">
        <v>935</v>
      </c>
      <c r="D709" s="165" t="s">
        <v>124</v>
      </c>
      <c r="E709" s="166" t="s">
        <v>936</v>
      </c>
      <c r="F709" s="167" t="s">
        <v>937</v>
      </c>
      <c r="G709" s="168" t="s">
        <v>195</v>
      </c>
      <c r="H709" s="169">
        <v>12</v>
      </c>
      <c r="I709" s="170">
        <v>0</v>
      </c>
      <c r="J709" s="171">
        <f>ROUND(I709*H709,2)</f>
        <v>0</v>
      </c>
      <c r="K709" s="167" t="s">
        <v>128</v>
      </c>
      <c r="L709" s="35"/>
      <c r="M709" s="172" t="s">
        <v>3</v>
      </c>
      <c r="N709" s="173" t="s">
        <v>48</v>
      </c>
      <c r="O709" s="36"/>
      <c r="P709" s="174">
        <f>O709*H709</f>
        <v>0</v>
      </c>
      <c r="Q709" s="174">
        <v>0</v>
      </c>
      <c r="R709" s="174">
        <f>Q709*H709</f>
        <v>0</v>
      </c>
      <c r="S709" s="174">
        <v>0</v>
      </c>
      <c r="T709" s="175">
        <f>S709*H709</f>
        <v>0</v>
      </c>
      <c r="AR709" s="17" t="s">
        <v>305</v>
      </c>
      <c r="AT709" s="17" t="s">
        <v>124</v>
      </c>
      <c r="AU709" s="17" t="s">
        <v>130</v>
      </c>
      <c r="AY709" s="17" t="s">
        <v>121</v>
      </c>
      <c r="BE709" s="176">
        <f>IF(N709="základní",J709,0)</f>
        <v>0</v>
      </c>
      <c r="BF709" s="176">
        <f>IF(N709="snížená",J709,0)</f>
        <v>0</v>
      </c>
      <c r="BG709" s="176">
        <f>IF(N709="zákl. přenesená",J709,0)</f>
        <v>0</v>
      </c>
      <c r="BH709" s="176">
        <f>IF(N709="sníž. přenesená",J709,0)</f>
        <v>0</v>
      </c>
      <c r="BI709" s="176">
        <f>IF(N709="nulová",J709,0)</f>
        <v>0</v>
      </c>
      <c r="BJ709" s="17" t="s">
        <v>130</v>
      </c>
      <c r="BK709" s="176">
        <f>ROUND(I709*H709,2)</f>
        <v>0</v>
      </c>
      <c r="BL709" s="17" t="s">
        <v>305</v>
      </c>
      <c r="BM709" s="17" t="s">
        <v>938</v>
      </c>
    </row>
    <row r="710" spans="2:65" s="1" customFormat="1" ht="27" x14ac:dyDescent="0.3">
      <c r="B710" s="35"/>
      <c r="D710" s="191" t="s">
        <v>213</v>
      </c>
      <c r="F710" s="203" t="s">
        <v>939</v>
      </c>
      <c r="I710" s="204"/>
      <c r="L710" s="35"/>
      <c r="M710" s="64"/>
      <c r="N710" s="36"/>
      <c r="O710" s="36"/>
      <c r="P710" s="36"/>
      <c r="Q710" s="36"/>
      <c r="R710" s="36"/>
      <c r="S710" s="36"/>
      <c r="T710" s="65"/>
      <c r="AT710" s="17" t="s">
        <v>213</v>
      </c>
      <c r="AU710" s="17" t="s">
        <v>130</v>
      </c>
    </row>
    <row r="711" spans="2:65" s="11" customFormat="1" x14ac:dyDescent="0.3">
      <c r="B711" s="181"/>
      <c r="D711" s="182" t="s">
        <v>197</v>
      </c>
      <c r="E711" s="183" t="s">
        <v>3</v>
      </c>
      <c r="F711" s="184" t="s">
        <v>929</v>
      </c>
      <c r="H711" s="185">
        <v>12</v>
      </c>
      <c r="I711" s="186"/>
      <c r="L711" s="181"/>
      <c r="M711" s="187"/>
      <c r="N711" s="188"/>
      <c r="O711" s="188"/>
      <c r="P711" s="188"/>
      <c r="Q711" s="188"/>
      <c r="R711" s="188"/>
      <c r="S711" s="188"/>
      <c r="T711" s="189"/>
      <c r="AT711" s="190" t="s">
        <v>197</v>
      </c>
      <c r="AU711" s="190" t="s">
        <v>130</v>
      </c>
      <c r="AV711" s="11" t="s">
        <v>130</v>
      </c>
      <c r="AW711" s="11" t="s">
        <v>40</v>
      </c>
      <c r="AX711" s="11" t="s">
        <v>23</v>
      </c>
      <c r="AY711" s="190" t="s">
        <v>121</v>
      </c>
    </row>
    <row r="712" spans="2:65" s="1" customFormat="1" ht="22.5" customHeight="1" x14ac:dyDescent="0.3">
      <c r="B712" s="164"/>
      <c r="C712" s="165" t="s">
        <v>940</v>
      </c>
      <c r="D712" s="165" t="s">
        <v>124</v>
      </c>
      <c r="E712" s="166" t="s">
        <v>941</v>
      </c>
      <c r="F712" s="167" t="s">
        <v>942</v>
      </c>
      <c r="G712" s="168" t="s">
        <v>195</v>
      </c>
      <c r="H712" s="169">
        <v>42</v>
      </c>
      <c r="I712" s="170">
        <v>0</v>
      </c>
      <c r="J712" s="171">
        <f>ROUND(I712*H712,2)</f>
        <v>0</v>
      </c>
      <c r="K712" s="167" t="s">
        <v>128</v>
      </c>
      <c r="L712" s="35"/>
      <c r="M712" s="172" t="s">
        <v>3</v>
      </c>
      <c r="N712" s="173" t="s">
        <v>48</v>
      </c>
      <c r="O712" s="36"/>
      <c r="P712" s="174">
        <f>O712*H712</f>
        <v>0</v>
      </c>
      <c r="Q712" s="174">
        <v>0</v>
      </c>
      <c r="R712" s="174">
        <f>Q712*H712</f>
        <v>0</v>
      </c>
      <c r="S712" s="174">
        <v>0</v>
      </c>
      <c r="T712" s="175">
        <f>S712*H712</f>
        <v>0</v>
      </c>
      <c r="AR712" s="17" t="s">
        <v>305</v>
      </c>
      <c r="AT712" s="17" t="s">
        <v>124</v>
      </c>
      <c r="AU712" s="17" t="s">
        <v>130</v>
      </c>
      <c r="AY712" s="17" t="s">
        <v>121</v>
      </c>
      <c r="BE712" s="176">
        <f>IF(N712="základní",J712,0)</f>
        <v>0</v>
      </c>
      <c r="BF712" s="176">
        <f>IF(N712="snížená",J712,0)</f>
        <v>0</v>
      </c>
      <c r="BG712" s="176">
        <f>IF(N712="zákl. přenesená",J712,0)</f>
        <v>0</v>
      </c>
      <c r="BH712" s="176">
        <f>IF(N712="sníž. přenesená",J712,0)</f>
        <v>0</v>
      </c>
      <c r="BI712" s="176">
        <f>IF(N712="nulová",J712,0)</f>
        <v>0</v>
      </c>
      <c r="BJ712" s="17" t="s">
        <v>130</v>
      </c>
      <c r="BK712" s="176">
        <f>ROUND(I712*H712,2)</f>
        <v>0</v>
      </c>
      <c r="BL712" s="17" t="s">
        <v>305</v>
      </c>
      <c r="BM712" s="17" t="s">
        <v>943</v>
      </c>
    </row>
    <row r="713" spans="2:65" s="1" customFormat="1" ht="27" x14ac:dyDescent="0.3">
      <c r="B713" s="35"/>
      <c r="D713" s="191" t="s">
        <v>213</v>
      </c>
      <c r="F713" s="203" t="s">
        <v>939</v>
      </c>
      <c r="I713" s="204"/>
      <c r="L713" s="35"/>
      <c r="M713" s="64"/>
      <c r="N713" s="36"/>
      <c r="O713" s="36"/>
      <c r="P713" s="36"/>
      <c r="Q713" s="36"/>
      <c r="R713" s="36"/>
      <c r="S713" s="36"/>
      <c r="T713" s="65"/>
      <c r="AT713" s="17" t="s">
        <v>213</v>
      </c>
      <c r="AU713" s="17" t="s">
        <v>130</v>
      </c>
    </row>
    <row r="714" spans="2:65" s="11" customFormat="1" x14ac:dyDescent="0.3">
      <c r="B714" s="181"/>
      <c r="D714" s="182" t="s">
        <v>197</v>
      </c>
      <c r="E714" s="183" t="s">
        <v>3</v>
      </c>
      <c r="F714" s="184" t="s">
        <v>944</v>
      </c>
      <c r="H714" s="185">
        <v>42</v>
      </c>
      <c r="I714" s="186"/>
      <c r="L714" s="181"/>
      <c r="M714" s="187"/>
      <c r="N714" s="188"/>
      <c r="O714" s="188"/>
      <c r="P714" s="188"/>
      <c r="Q714" s="188"/>
      <c r="R714" s="188"/>
      <c r="S714" s="188"/>
      <c r="T714" s="189"/>
      <c r="AT714" s="190" t="s">
        <v>197</v>
      </c>
      <c r="AU714" s="190" t="s">
        <v>130</v>
      </c>
      <c r="AV714" s="11" t="s">
        <v>130</v>
      </c>
      <c r="AW714" s="11" t="s">
        <v>40</v>
      </c>
      <c r="AX714" s="11" t="s">
        <v>23</v>
      </c>
      <c r="AY714" s="190" t="s">
        <v>121</v>
      </c>
    </row>
    <row r="715" spans="2:65" s="1" customFormat="1" ht="22.5" customHeight="1" x14ac:dyDescent="0.3">
      <c r="B715" s="164"/>
      <c r="C715" s="165" t="s">
        <v>945</v>
      </c>
      <c r="D715" s="165" t="s">
        <v>124</v>
      </c>
      <c r="E715" s="166" t="s">
        <v>946</v>
      </c>
      <c r="F715" s="167" t="s">
        <v>947</v>
      </c>
      <c r="G715" s="168" t="s">
        <v>195</v>
      </c>
      <c r="H715" s="169">
        <v>8</v>
      </c>
      <c r="I715" s="170">
        <v>0</v>
      </c>
      <c r="J715" s="171">
        <f>ROUND(I715*H715,2)</f>
        <v>0</v>
      </c>
      <c r="K715" s="167" t="s">
        <v>128</v>
      </c>
      <c r="L715" s="35"/>
      <c r="M715" s="172" t="s">
        <v>3</v>
      </c>
      <c r="N715" s="173" t="s">
        <v>48</v>
      </c>
      <c r="O715" s="36"/>
      <c r="P715" s="174">
        <f>O715*H715</f>
        <v>0</v>
      </c>
      <c r="Q715" s="174">
        <v>0</v>
      </c>
      <c r="R715" s="174">
        <f>Q715*H715</f>
        <v>0</v>
      </c>
      <c r="S715" s="174">
        <v>0</v>
      </c>
      <c r="T715" s="175">
        <f>S715*H715</f>
        <v>0</v>
      </c>
      <c r="AR715" s="17" t="s">
        <v>305</v>
      </c>
      <c r="AT715" s="17" t="s">
        <v>124</v>
      </c>
      <c r="AU715" s="17" t="s">
        <v>130</v>
      </c>
      <c r="AY715" s="17" t="s">
        <v>121</v>
      </c>
      <c r="BE715" s="176">
        <f>IF(N715="základní",J715,0)</f>
        <v>0</v>
      </c>
      <c r="BF715" s="176">
        <f>IF(N715="snížená",J715,0)</f>
        <v>0</v>
      </c>
      <c r="BG715" s="176">
        <f>IF(N715="zákl. přenesená",J715,0)</f>
        <v>0</v>
      </c>
      <c r="BH715" s="176">
        <f>IF(N715="sníž. přenesená",J715,0)</f>
        <v>0</v>
      </c>
      <c r="BI715" s="176">
        <f>IF(N715="nulová",J715,0)</f>
        <v>0</v>
      </c>
      <c r="BJ715" s="17" t="s">
        <v>130</v>
      </c>
      <c r="BK715" s="176">
        <f>ROUND(I715*H715,2)</f>
        <v>0</v>
      </c>
      <c r="BL715" s="17" t="s">
        <v>305</v>
      </c>
      <c r="BM715" s="17" t="s">
        <v>948</v>
      </c>
    </row>
    <row r="716" spans="2:65" s="1" customFormat="1" ht="27" x14ac:dyDescent="0.3">
      <c r="B716" s="35"/>
      <c r="D716" s="191" t="s">
        <v>213</v>
      </c>
      <c r="F716" s="203" t="s">
        <v>939</v>
      </c>
      <c r="I716" s="204"/>
      <c r="L716" s="35"/>
      <c r="M716" s="64"/>
      <c r="N716" s="36"/>
      <c r="O716" s="36"/>
      <c r="P716" s="36"/>
      <c r="Q716" s="36"/>
      <c r="R716" s="36"/>
      <c r="S716" s="36"/>
      <c r="T716" s="65"/>
      <c r="AT716" s="17" t="s">
        <v>213</v>
      </c>
      <c r="AU716" s="17" t="s">
        <v>130</v>
      </c>
    </row>
    <row r="717" spans="2:65" s="11" customFormat="1" x14ac:dyDescent="0.3">
      <c r="B717" s="181"/>
      <c r="D717" s="182" t="s">
        <v>197</v>
      </c>
      <c r="E717" s="183" t="s">
        <v>3</v>
      </c>
      <c r="F717" s="184" t="s">
        <v>949</v>
      </c>
      <c r="H717" s="185">
        <v>8</v>
      </c>
      <c r="I717" s="186"/>
      <c r="L717" s="181"/>
      <c r="M717" s="187"/>
      <c r="N717" s="188"/>
      <c r="O717" s="188"/>
      <c r="P717" s="188"/>
      <c r="Q717" s="188"/>
      <c r="R717" s="188"/>
      <c r="S717" s="188"/>
      <c r="T717" s="189"/>
      <c r="AT717" s="190" t="s">
        <v>197</v>
      </c>
      <c r="AU717" s="190" t="s">
        <v>130</v>
      </c>
      <c r="AV717" s="11" t="s">
        <v>130</v>
      </c>
      <c r="AW717" s="11" t="s">
        <v>40</v>
      </c>
      <c r="AX717" s="11" t="s">
        <v>23</v>
      </c>
      <c r="AY717" s="190" t="s">
        <v>121</v>
      </c>
    </row>
    <row r="718" spans="2:65" s="1" customFormat="1" ht="31.5" customHeight="1" x14ac:dyDescent="0.3">
      <c r="B718" s="164"/>
      <c r="C718" s="165" t="s">
        <v>950</v>
      </c>
      <c r="D718" s="165" t="s">
        <v>124</v>
      </c>
      <c r="E718" s="166" t="s">
        <v>951</v>
      </c>
      <c r="F718" s="167" t="s">
        <v>952</v>
      </c>
      <c r="G718" s="168" t="s">
        <v>195</v>
      </c>
      <c r="H718" s="169">
        <v>10</v>
      </c>
      <c r="I718" s="170">
        <v>0</v>
      </c>
      <c r="J718" s="171">
        <f>ROUND(I718*H718,2)</f>
        <v>0</v>
      </c>
      <c r="K718" s="167" t="s">
        <v>3</v>
      </c>
      <c r="L718" s="35"/>
      <c r="M718" s="172" t="s">
        <v>3</v>
      </c>
      <c r="N718" s="173" t="s">
        <v>48</v>
      </c>
      <c r="O718" s="36"/>
      <c r="P718" s="174">
        <f>O718*H718</f>
        <v>0</v>
      </c>
      <c r="Q718" s="174">
        <v>0</v>
      </c>
      <c r="R718" s="174">
        <f>Q718*H718</f>
        <v>0</v>
      </c>
      <c r="S718" s="174">
        <v>0</v>
      </c>
      <c r="T718" s="175">
        <f>S718*H718</f>
        <v>0</v>
      </c>
      <c r="AR718" s="17" t="s">
        <v>305</v>
      </c>
      <c r="AT718" s="17" t="s">
        <v>124</v>
      </c>
      <c r="AU718" s="17" t="s">
        <v>130</v>
      </c>
      <c r="AY718" s="17" t="s">
        <v>121</v>
      </c>
      <c r="BE718" s="176">
        <f>IF(N718="základní",J718,0)</f>
        <v>0</v>
      </c>
      <c r="BF718" s="176">
        <f>IF(N718="snížená",J718,0)</f>
        <v>0</v>
      </c>
      <c r="BG718" s="176">
        <f>IF(N718="zákl. přenesená",J718,0)</f>
        <v>0</v>
      </c>
      <c r="BH718" s="176">
        <f>IF(N718="sníž. přenesená",J718,0)</f>
        <v>0</v>
      </c>
      <c r="BI718" s="176">
        <f>IF(N718="nulová",J718,0)</f>
        <v>0</v>
      </c>
      <c r="BJ718" s="17" t="s">
        <v>130</v>
      </c>
      <c r="BK718" s="176">
        <f>ROUND(I718*H718,2)</f>
        <v>0</v>
      </c>
      <c r="BL718" s="17" t="s">
        <v>305</v>
      </c>
      <c r="BM718" s="17" t="s">
        <v>953</v>
      </c>
    </row>
    <row r="719" spans="2:65" s="1" customFormat="1" ht="40.5" x14ac:dyDescent="0.3">
      <c r="B719" s="35"/>
      <c r="D719" s="191" t="s">
        <v>213</v>
      </c>
      <c r="F719" s="203" t="s">
        <v>954</v>
      </c>
      <c r="I719" s="204"/>
      <c r="L719" s="35"/>
      <c r="M719" s="64"/>
      <c r="N719" s="36"/>
      <c r="O719" s="36"/>
      <c r="P719" s="36"/>
      <c r="Q719" s="36"/>
      <c r="R719" s="36"/>
      <c r="S719" s="36"/>
      <c r="T719" s="65"/>
      <c r="AT719" s="17" t="s">
        <v>213</v>
      </c>
      <c r="AU719" s="17" t="s">
        <v>130</v>
      </c>
    </row>
    <row r="720" spans="2:65" s="11" customFormat="1" x14ac:dyDescent="0.3">
      <c r="B720" s="181"/>
      <c r="D720" s="182" t="s">
        <v>197</v>
      </c>
      <c r="E720" s="183" t="s">
        <v>3</v>
      </c>
      <c r="F720" s="184" t="s">
        <v>894</v>
      </c>
      <c r="H720" s="185">
        <v>10</v>
      </c>
      <c r="I720" s="186"/>
      <c r="L720" s="181"/>
      <c r="M720" s="187"/>
      <c r="N720" s="188"/>
      <c r="O720" s="188"/>
      <c r="P720" s="188"/>
      <c r="Q720" s="188"/>
      <c r="R720" s="188"/>
      <c r="S720" s="188"/>
      <c r="T720" s="189"/>
      <c r="AT720" s="190" t="s">
        <v>197</v>
      </c>
      <c r="AU720" s="190" t="s">
        <v>130</v>
      </c>
      <c r="AV720" s="11" t="s">
        <v>130</v>
      </c>
      <c r="AW720" s="11" t="s">
        <v>40</v>
      </c>
      <c r="AX720" s="11" t="s">
        <v>23</v>
      </c>
      <c r="AY720" s="190" t="s">
        <v>121</v>
      </c>
    </row>
    <row r="721" spans="2:65" s="1" customFormat="1" ht="31.5" customHeight="1" x14ac:dyDescent="0.3">
      <c r="B721" s="164"/>
      <c r="C721" s="165" t="s">
        <v>955</v>
      </c>
      <c r="D721" s="165" t="s">
        <v>124</v>
      </c>
      <c r="E721" s="166" t="s">
        <v>956</v>
      </c>
      <c r="F721" s="167" t="s">
        <v>957</v>
      </c>
      <c r="G721" s="168" t="s">
        <v>195</v>
      </c>
      <c r="H721" s="169">
        <v>34</v>
      </c>
      <c r="I721" s="170">
        <v>0</v>
      </c>
      <c r="J721" s="171">
        <f>ROUND(I721*H721,2)</f>
        <v>0</v>
      </c>
      <c r="K721" s="167" t="s">
        <v>3</v>
      </c>
      <c r="L721" s="35"/>
      <c r="M721" s="172" t="s">
        <v>3</v>
      </c>
      <c r="N721" s="173" t="s">
        <v>48</v>
      </c>
      <c r="O721" s="36"/>
      <c r="P721" s="174">
        <f>O721*H721</f>
        <v>0</v>
      </c>
      <c r="Q721" s="174">
        <v>0</v>
      </c>
      <c r="R721" s="174">
        <f>Q721*H721</f>
        <v>0</v>
      </c>
      <c r="S721" s="174">
        <v>0</v>
      </c>
      <c r="T721" s="175">
        <f>S721*H721</f>
        <v>0</v>
      </c>
      <c r="AR721" s="17" t="s">
        <v>305</v>
      </c>
      <c r="AT721" s="17" t="s">
        <v>124</v>
      </c>
      <c r="AU721" s="17" t="s">
        <v>130</v>
      </c>
      <c r="AY721" s="17" t="s">
        <v>121</v>
      </c>
      <c r="BE721" s="176">
        <f>IF(N721="základní",J721,0)</f>
        <v>0</v>
      </c>
      <c r="BF721" s="176">
        <f>IF(N721="snížená",J721,0)</f>
        <v>0</v>
      </c>
      <c r="BG721" s="176">
        <f>IF(N721="zákl. přenesená",J721,0)</f>
        <v>0</v>
      </c>
      <c r="BH721" s="176">
        <f>IF(N721="sníž. přenesená",J721,0)</f>
        <v>0</v>
      </c>
      <c r="BI721" s="176">
        <f>IF(N721="nulová",J721,0)</f>
        <v>0</v>
      </c>
      <c r="BJ721" s="17" t="s">
        <v>130</v>
      </c>
      <c r="BK721" s="176">
        <f>ROUND(I721*H721,2)</f>
        <v>0</v>
      </c>
      <c r="BL721" s="17" t="s">
        <v>305</v>
      </c>
      <c r="BM721" s="17" t="s">
        <v>958</v>
      </c>
    </row>
    <row r="722" spans="2:65" s="1" customFormat="1" ht="40.5" x14ac:dyDescent="0.3">
      <c r="B722" s="35"/>
      <c r="D722" s="191" t="s">
        <v>213</v>
      </c>
      <c r="F722" s="203" t="s">
        <v>954</v>
      </c>
      <c r="I722" s="204"/>
      <c r="L722" s="35"/>
      <c r="M722" s="64"/>
      <c r="N722" s="36"/>
      <c r="O722" s="36"/>
      <c r="P722" s="36"/>
      <c r="Q722" s="36"/>
      <c r="R722" s="36"/>
      <c r="S722" s="36"/>
      <c r="T722" s="65"/>
      <c r="AT722" s="17" t="s">
        <v>213</v>
      </c>
      <c r="AU722" s="17" t="s">
        <v>130</v>
      </c>
    </row>
    <row r="723" spans="2:65" s="11" customFormat="1" x14ac:dyDescent="0.3">
      <c r="B723" s="181"/>
      <c r="D723" s="191" t="s">
        <v>197</v>
      </c>
      <c r="E723" s="190" t="s">
        <v>3</v>
      </c>
      <c r="F723" s="192" t="s">
        <v>959</v>
      </c>
      <c r="H723" s="193">
        <v>17</v>
      </c>
      <c r="I723" s="186"/>
      <c r="L723" s="181"/>
      <c r="M723" s="187"/>
      <c r="N723" s="188"/>
      <c r="O723" s="188"/>
      <c r="P723" s="188"/>
      <c r="Q723" s="188"/>
      <c r="R723" s="188"/>
      <c r="S723" s="188"/>
      <c r="T723" s="189"/>
      <c r="AT723" s="190" t="s">
        <v>197</v>
      </c>
      <c r="AU723" s="190" t="s">
        <v>130</v>
      </c>
      <c r="AV723" s="11" t="s">
        <v>130</v>
      </c>
      <c r="AW723" s="11" t="s">
        <v>40</v>
      </c>
      <c r="AX723" s="11" t="s">
        <v>76</v>
      </c>
      <c r="AY723" s="190" t="s">
        <v>121</v>
      </c>
    </row>
    <row r="724" spans="2:65" s="11" customFormat="1" x14ac:dyDescent="0.3">
      <c r="B724" s="181"/>
      <c r="D724" s="191" t="s">
        <v>197</v>
      </c>
      <c r="E724" s="190" t="s">
        <v>3</v>
      </c>
      <c r="F724" s="192" t="s">
        <v>960</v>
      </c>
      <c r="H724" s="193">
        <v>17</v>
      </c>
      <c r="I724" s="186"/>
      <c r="L724" s="181"/>
      <c r="M724" s="187"/>
      <c r="N724" s="188"/>
      <c r="O724" s="188"/>
      <c r="P724" s="188"/>
      <c r="Q724" s="188"/>
      <c r="R724" s="188"/>
      <c r="S724" s="188"/>
      <c r="T724" s="189"/>
      <c r="AT724" s="190" t="s">
        <v>197</v>
      </c>
      <c r="AU724" s="190" t="s">
        <v>130</v>
      </c>
      <c r="AV724" s="11" t="s">
        <v>130</v>
      </c>
      <c r="AW724" s="11" t="s">
        <v>40</v>
      </c>
      <c r="AX724" s="11" t="s">
        <v>76</v>
      </c>
      <c r="AY724" s="190" t="s">
        <v>121</v>
      </c>
    </row>
    <row r="725" spans="2:65" s="12" customFormat="1" x14ac:dyDescent="0.3">
      <c r="B725" s="194"/>
      <c r="D725" s="182" t="s">
        <v>197</v>
      </c>
      <c r="E725" s="195" t="s">
        <v>3</v>
      </c>
      <c r="F725" s="196" t="s">
        <v>204</v>
      </c>
      <c r="H725" s="197">
        <v>34</v>
      </c>
      <c r="I725" s="198"/>
      <c r="L725" s="194"/>
      <c r="M725" s="199"/>
      <c r="N725" s="200"/>
      <c r="O725" s="200"/>
      <c r="P725" s="200"/>
      <c r="Q725" s="200"/>
      <c r="R725" s="200"/>
      <c r="S725" s="200"/>
      <c r="T725" s="201"/>
      <c r="AT725" s="202" t="s">
        <v>197</v>
      </c>
      <c r="AU725" s="202" t="s">
        <v>130</v>
      </c>
      <c r="AV725" s="12" t="s">
        <v>143</v>
      </c>
      <c r="AW725" s="12" t="s">
        <v>40</v>
      </c>
      <c r="AX725" s="12" t="s">
        <v>23</v>
      </c>
      <c r="AY725" s="202" t="s">
        <v>121</v>
      </c>
    </row>
    <row r="726" spans="2:65" s="1" customFormat="1" ht="22.5" customHeight="1" x14ac:dyDescent="0.3">
      <c r="B726" s="164"/>
      <c r="C726" s="165" t="s">
        <v>961</v>
      </c>
      <c r="D726" s="165" t="s">
        <v>124</v>
      </c>
      <c r="E726" s="166" t="s">
        <v>962</v>
      </c>
      <c r="F726" s="167" t="s">
        <v>963</v>
      </c>
      <c r="G726" s="168" t="s">
        <v>637</v>
      </c>
      <c r="H726" s="169">
        <v>2.3620000000000001</v>
      </c>
      <c r="I726" s="170">
        <v>0</v>
      </c>
      <c r="J726" s="171">
        <f>ROUND(I726*H726,2)</f>
        <v>0</v>
      </c>
      <c r="K726" s="167" t="s">
        <v>128</v>
      </c>
      <c r="L726" s="35"/>
      <c r="M726" s="172" t="s">
        <v>3</v>
      </c>
      <c r="N726" s="173" t="s">
        <v>48</v>
      </c>
      <c r="O726" s="36"/>
      <c r="P726" s="174">
        <f>O726*H726</f>
        <v>0</v>
      </c>
      <c r="Q726" s="174">
        <v>0</v>
      </c>
      <c r="R726" s="174">
        <f>Q726*H726</f>
        <v>0</v>
      </c>
      <c r="S726" s="174">
        <v>0</v>
      </c>
      <c r="T726" s="175">
        <f>S726*H726</f>
        <v>0</v>
      </c>
      <c r="AR726" s="17" t="s">
        <v>305</v>
      </c>
      <c r="AT726" s="17" t="s">
        <v>124</v>
      </c>
      <c r="AU726" s="17" t="s">
        <v>130</v>
      </c>
      <c r="AY726" s="17" t="s">
        <v>121</v>
      </c>
      <c r="BE726" s="176">
        <f>IF(N726="základní",J726,0)</f>
        <v>0</v>
      </c>
      <c r="BF726" s="176">
        <f>IF(N726="snížená",J726,0)</f>
        <v>0</v>
      </c>
      <c r="BG726" s="176">
        <f>IF(N726="zákl. přenesená",J726,0)</f>
        <v>0</v>
      </c>
      <c r="BH726" s="176">
        <f>IF(N726="sníž. přenesená",J726,0)</f>
        <v>0</v>
      </c>
      <c r="BI726" s="176">
        <f>IF(N726="nulová",J726,0)</f>
        <v>0</v>
      </c>
      <c r="BJ726" s="17" t="s">
        <v>130</v>
      </c>
      <c r="BK726" s="176">
        <f>ROUND(I726*H726,2)</f>
        <v>0</v>
      </c>
      <c r="BL726" s="17" t="s">
        <v>305</v>
      </c>
      <c r="BM726" s="17" t="s">
        <v>964</v>
      </c>
    </row>
    <row r="727" spans="2:65" s="1" customFormat="1" ht="22.5" customHeight="1" x14ac:dyDescent="0.3">
      <c r="B727" s="164"/>
      <c r="C727" s="165" t="s">
        <v>965</v>
      </c>
      <c r="D727" s="165" t="s">
        <v>124</v>
      </c>
      <c r="E727" s="166" t="s">
        <v>966</v>
      </c>
      <c r="F727" s="167" t="s">
        <v>967</v>
      </c>
      <c r="G727" s="168" t="s">
        <v>637</v>
      </c>
      <c r="H727" s="169">
        <v>2.3620000000000001</v>
      </c>
      <c r="I727" s="170">
        <v>0</v>
      </c>
      <c r="J727" s="171">
        <f>ROUND(I727*H727,2)</f>
        <v>0</v>
      </c>
      <c r="K727" s="167" t="s">
        <v>128</v>
      </c>
      <c r="L727" s="35"/>
      <c r="M727" s="172" t="s">
        <v>3</v>
      </c>
      <c r="N727" s="173" t="s">
        <v>48</v>
      </c>
      <c r="O727" s="36"/>
      <c r="P727" s="174">
        <f>O727*H727</f>
        <v>0</v>
      </c>
      <c r="Q727" s="174">
        <v>0</v>
      </c>
      <c r="R727" s="174">
        <f>Q727*H727</f>
        <v>0</v>
      </c>
      <c r="S727" s="174">
        <v>0</v>
      </c>
      <c r="T727" s="175">
        <f>S727*H727</f>
        <v>0</v>
      </c>
      <c r="AR727" s="17" t="s">
        <v>305</v>
      </c>
      <c r="AT727" s="17" t="s">
        <v>124</v>
      </c>
      <c r="AU727" s="17" t="s">
        <v>130</v>
      </c>
      <c r="AY727" s="17" t="s">
        <v>121</v>
      </c>
      <c r="BE727" s="176">
        <f>IF(N727="základní",J727,0)</f>
        <v>0</v>
      </c>
      <c r="BF727" s="176">
        <f>IF(N727="snížená",J727,0)</f>
        <v>0</v>
      </c>
      <c r="BG727" s="176">
        <f>IF(N727="zákl. přenesená",J727,0)</f>
        <v>0</v>
      </c>
      <c r="BH727" s="176">
        <f>IF(N727="sníž. přenesená",J727,0)</f>
        <v>0</v>
      </c>
      <c r="BI727" s="176">
        <f>IF(N727="nulová",J727,0)</f>
        <v>0</v>
      </c>
      <c r="BJ727" s="17" t="s">
        <v>130</v>
      </c>
      <c r="BK727" s="176">
        <f>ROUND(I727*H727,2)</f>
        <v>0</v>
      </c>
      <c r="BL727" s="17" t="s">
        <v>305</v>
      </c>
      <c r="BM727" s="17" t="s">
        <v>968</v>
      </c>
    </row>
    <row r="728" spans="2:65" s="10" customFormat="1" ht="29.85" customHeight="1" x14ac:dyDescent="0.3">
      <c r="B728" s="150"/>
      <c r="D728" s="161" t="s">
        <v>75</v>
      </c>
      <c r="E728" s="162" t="s">
        <v>969</v>
      </c>
      <c r="F728" s="162" t="s">
        <v>970</v>
      </c>
      <c r="I728" s="153"/>
      <c r="J728" s="163">
        <f>BK728</f>
        <v>0</v>
      </c>
      <c r="L728" s="150"/>
      <c r="M728" s="155"/>
      <c r="N728" s="156"/>
      <c r="O728" s="156"/>
      <c r="P728" s="157">
        <f>SUM(P729:P740)</f>
        <v>0</v>
      </c>
      <c r="Q728" s="156"/>
      <c r="R728" s="157">
        <f>SUM(R729:R740)</f>
        <v>0</v>
      </c>
      <c r="S728" s="156"/>
      <c r="T728" s="158">
        <f>SUM(T729:T740)</f>
        <v>0</v>
      </c>
      <c r="AR728" s="151" t="s">
        <v>130</v>
      </c>
      <c r="AT728" s="159" t="s">
        <v>75</v>
      </c>
      <c r="AU728" s="159" t="s">
        <v>23</v>
      </c>
      <c r="AY728" s="151" t="s">
        <v>121</v>
      </c>
      <c r="BK728" s="160">
        <f>SUM(BK729:BK740)</f>
        <v>0</v>
      </c>
    </row>
    <row r="729" spans="2:65" s="1" customFormat="1" ht="22.5" customHeight="1" x14ac:dyDescent="0.3">
      <c r="B729" s="164"/>
      <c r="C729" s="165" t="s">
        <v>971</v>
      </c>
      <c r="D729" s="165" t="s">
        <v>124</v>
      </c>
      <c r="E729" s="166" t="s">
        <v>972</v>
      </c>
      <c r="F729" s="167" t="s">
        <v>973</v>
      </c>
      <c r="G729" s="168" t="s">
        <v>195</v>
      </c>
      <c r="H729" s="169">
        <v>10</v>
      </c>
      <c r="I729" s="170">
        <v>0</v>
      </c>
      <c r="J729" s="171">
        <f>ROUND(I729*H729,2)</f>
        <v>0</v>
      </c>
      <c r="K729" s="167" t="s">
        <v>3</v>
      </c>
      <c r="L729" s="35"/>
      <c r="M729" s="172" t="s">
        <v>3</v>
      </c>
      <c r="N729" s="173" t="s">
        <v>48</v>
      </c>
      <c r="O729" s="36"/>
      <c r="P729" s="174">
        <f>O729*H729</f>
        <v>0</v>
      </c>
      <c r="Q729" s="174">
        <v>0</v>
      </c>
      <c r="R729" s="174">
        <f>Q729*H729</f>
        <v>0</v>
      </c>
      <c r="S729" s="174">
        <v>0</v>
      </c>
      <c r="T729" s="175">
        <f>S729*H729</f>
        <v>0</v>
      </c>
      <c r="AR729" s="17" t="s">
        <v>305</v>
      </c>
      <c r="AT729" s="17" t="s">
        <v>124</v>
      </c>
      <c r="AU729" s="17" t="s">
        <v>130</v>
      </c>
      <c r="AY729" s="17" t="s">
        <v>121</v>
      </c>
      <c r="BE729" s="176">
        <f>IF(N729="základní",J729,0)</f>
        <v>0</v>
      </c>
      <c r="BF729" s="176">
        <f>IF(N729="snížená",J729,0)</f>
        <v>0</v>
      </c>
      <c r="BG729" s="176">
        <f>IF(N729="zákl. přenesená",J729,0)</f>
        <v>0</v>
      </c>
      <c r="BH729" s="176">
        <f>IF(N729="sníž. přenesená",J729,0)</f>
        <v>0</v>
      </c>
      <c r="BI729" s="176">
        <f>IF(N729="nulová",J729,0)</f>
        <v>0</v>
      </c>
      <c r="BJ729" s="17" t="s">
        <v>130</v>
      </c>
      <c r="BK729" s="176">
        <f>ROUND(I729*H729,2)</f>
        <v>0</v>
      </c>
      <c r="BL729" s="17" t="s">
        <v>305</v>
      </c>
      <c r="BM729" s="17" t="s">
        <v>974</v>
      </c>
    </row>
    <row r="730" spans="2:65" s="1" customFormat="1" ht="27" x14ac:dyDescent="0.3">
      <c r="B730" s="35"/>
      <c r="D730" s="182" t="s">
        <v>213</v>
      </c>
      <c r="F730" s="223" t="s">
        <v>975</v>
      </c>
      <c r="I730" s="204"/>
      <c r="L730" s="35"/>
      <c r="M730" s="64"/>
      <c r="N730" s="36"/>
      <c r="O730" s="36"/>
      <c r="P730" s="36"/>
      <c r="Q730" s="36"/>
      <c r="R730" s="36"/>
      <c r="S730" s="36"/>
      <c r="T730" s="65"/>
      <c r="AT730" s="17" t="s">
        <v>213</v>
      </c>
      <c r="AU730" s="17" t="s">
        <v>130</v>
      </c>
    </row>
    <row r="731" spans="2:65" s="1" customFormat="1" ht="22.5" customHeight="1" x14ac:dyDescent="0.3">
      <c r="B731" s="164"/>
      <c r="C731" s="165" t="s">
        <v>976</v>
      </c>
      <c r="D731" s="165" t="s">
        <v>124</v>
      </c>
      <c r="E731" s="166" t="s">
        <v>977</v>
      </c>
      <c r="F731" s="167" t="s">
        <v>978</v>
      </c>
      <c r="G731" s="168" t="s">
        <v>195</v>
      </c>
      <c r="H731" s="169">
        <v>10</v>
      </c>
      <c r="I731" s="170">
        <v>0</v>
      </c>
      <c r="J731" s="171">
        <f>ROUND(I731*H731,2)</f>
        <v>0</v>
      </c>
      <c r="K731" s="167" t="s">
        <v>3</v>
      </c>
      <c r="L731" s="35"/>
      <c r="M731" s="172" t="s">
        <v>3</v>
      </c>
      <c r="N731" s="173" t="s">
        <v>48</v>
      </c>
      <c r="O731" s="36"/>
      <c r="P731" s="174">
        <f>O731*H731</f>
        <v>0</v>
      </c>
      <c r="Q731" s="174">
        <v>0</v>
      </c>
      <c r="R731" s="174">
        <f>Q731*H731</f>
        <v>0</v>
      </c>
      <c r="S731" s="174">
        <v>0</v>
      </c>
      <c r="T731" s="175">
        <f>S731*H731</f>
        <v>0</v>
      </c>
      <c r="AR731" s="17" t="s">
        <v>305</v>
      </c>
      <c r="AT731" s="17" t="s">
        <v>124</v>
      </c>
      <c r="AU731" s="17" t="s">
        <v>130</v>
      </c>
      <c r="AY731" s="17" t="s">
        <v>121</v>
      </c>
      <c r="BE731" s="176">
        <f>IF(N731="základní",J731,0)</f>
        <v>0</v>
      </c>
      <c r="BF731" s="176">
        <f>IF(N731="snížená",J731,0)</f>
        <v>0</v>
      </c>
      <c r="BG731" s="176">
        <f>IF(N731="zákl. přenesená",J731,0)</f>
        <v>0</v>
      </c>
      <c r="BH731" s="176">
        <f>IF(N731="sníž. přenesená",J731,0)</f>
        <v>0</v>
      </c>
      <c r="BI731" s="176">
        <f>IF(N731="nulová",J731,0)</f>
        <v>0</v>
      </c>
      <c r="BJ731" s="17" t="s">
        <v>130</v>
      </c>
      <c r="BK731" s="176">
        <f>ROUND(I731*H731,2)</f>
        <v>0</v>
      </c>
      <c r="BL731" s="17" t="s">
        <v>305</v>
      </c>
      <c r="BM731" s="17" t="s">
        <v>979</v>
      </c>
    </row>
    <row r="732" spans="2:65" s="1" customFormat="1" ht="22.5" customHeight="1" x14ac:dyDescent="0.3">
      <c r="B732" s="164"/>
      <c r="C732" s="165" t="s">
        <v>980</v>
      </c>
      <c r="D732" s="165" t="s">
        <v>124</v>
      </c>
      <c r="E732" s="166" t="s">
        <v>981</v>
      </c>
      <c r="F732" s="167" t="s">
        <v>982</v>
      </c>
      <c r="G732" s="168" t="s">
        <v>195</v>
      </c>
      <c r="H732" s="169">
        <v>10</v>
      </c>
      <c r="I732" s="170">
        <v>0</v>
      </c>
      <c r="J732" s="171">
        <f>ROUND(I732*H732,2)</f>
        <v>0</v>
      </c>
      <c r="K732" s="167" t="s">
        <v>3</v>
      </c>
      <c r="L732" s="35"/>
      <c r="M732" s="172" t="s">
        <v>3</v>
      </c>
      <c r="N732" s="173" t="s">
        <v>48</v>
      </c>
      <c r="O732" s="36"/>
      <c r="P732" s="174">
        <f>O732*H732</f>
        <v>0</v>
      </c>
      <c r="Q732" s="174">
        <v>0</v>
      </c>
      <c r="R732" s="174">
        <f>Q732*H732</f>
        <v>0</v>
      </c>
      <c r="S732" s="174">
        <v>0</v>
      </c>
      <c r="T732" s="175">
        <f>S732*H732</f>
        <v>0</v>
      </c>
      <c r="AR732" s="17" t="s">
        <v>305</v>
      </c>
      <c r="AT732" s="17" t="s">
        <v>124</v>
      </c>
      <c r="AU732" s="17" t="s">
        <v>130</v>
      </c>
      <c r="AY732" s="17" t="s">
        <v>121</v>
      </c>
      <c r="BE732" s="176">
        <f>IF(N732="základní",J732,0)</f>
        <v>0</v>
      </c>
      <c r="BF732" s="176">
        <f>IF(N732="snížená",J732,0)</f>
        <v>0</v>
      </c>
      <c r="BG732" s="176">
        <f>IF(N732="zákl. přenesená",J732,0)</f>
        <v>0</v>
      </c>
      <c r="BH732" s="176">
        <f>IF(N732="sníž. přenesená",J732,0)</f>
        <v>0</v>
      </c>
      <c r="BI732" s="176">
        <f>IF(N732="nulová",J732,0)</f>
        <v>0</v>
      </c>
      <c r="BJ732" s="17" t="s">
        <v>130</v>
      </c>
      <c r="BK732" s="176">
        <f>ROUND(I732*H732,2)</f>
        <v>0</v>
      </c>
      <c r="BL732" s="17" t="s">
        <v>305</v>
      </c>
      <c r="BM732" s="17" t="s">
        <v>983</v>
      </c>
    </row>
    <row r="733" spans="2:65" s="1" customFormat="1" ht="31.5" customHeight="1" x14ac:dyDescent="0.3">
      <c r="B733" s="164"/>
      <c r="C733" s="165" t="s">
        <v>984</v>
      </c>
      <c r="D733" s="165" t="s">
        <v>124</v>
      </c>
      <c r="E733" s="166" t="s">
        <v>985</v>
      </c>
      <c r="F733" s="167" t="s">
        <v>986</v>
      </c>
      <c r="G733" s="168" t="s">
        <v>195</v>
      </c>
      <c r="H733" s="169">
        <v>20</v>
      </c>
      <c r="I733" s="170">
        <v>0</v>
      </c>
      <c r="J733" s="171">
        <f>ROUND(I733*H733,2)</f>
        <v>0</v>
      </c>
      <c r="K733" s="167" t="s">
        <v>3</v>
      </c>
      <c r="L733" s="35"/>
      <c r="M733" s="172" t="s">
        <v>3</v>
      </c>
      <c r="N733" s="173" t="s">
        <v>48</v>
      </c>
      <c r="O733" s="36"/>
      <c r="P733" s="174">
        <f>O733*H733</f>
        <v>0</v>
      </c>
      <c r="Q733" s="174">
        <v>0</v>
      </c>
      <c r="R733" s="174">
        <f>Q733*H733</f>
        <v>0</v>
      </c>
      <c r="S733" s="174">
        <v>0</v>
      </c>
      <c r="T733" s="175">
        <f>S733*H733</f>
        <v>0</v>
      </c>
      <c r="AR733" s="17" t="s">
        <v>305</v>
      </c>
      <c r="AT733" s="17" t="s">
        <v>124</v>
      </c>
      <c r="AU733" s="17" t="s">
        <v>130</v>
      </c>
      <c r="AY733" s="17" t="s">
        <v>121</v>
      </c>
      <c r="BE733" s="176">
        <f>IF(N733="základní",J733,0)</f>
        <v>0</v>
      </c>
      <c r="BF733" s="176">
        <f>IF(N733="snížená",J733,0)</f>
        <v>0</v>
      </c>
      <c r="BG733" s="176">
        <f>IF(N733="zákl. přenesená",J733,0)</f>
        <v>0</v>
      </c>
      <c r="BH733" s="176">
        <f>IF(N733="sníž. přenesená",J733,0)</f>
        <v>0</v>
      </c>
      <c r="BI733" s="176">
        <f>IF(N733="nulová",J733,0)</f>
        <v>0</v>
      </c>
      <c r="BJ733" s="17" t="s">
        <v>130</v>
      </c>
      <c r="BK733" s="176">
        <f>ROUND(I733*H733,2)</f>
        <v>0</v>
      </c>
      <c r="BL733" s="17" t="s">
        <v>305</v>
      </c>
      <c r="BM733" s="17" t="s">
        <v>987</v>
      </c>
    </row>
    <row r="734" spans="2:65" s="1" customFormat="1" ht="22.5" customHeight="1" x14ac:dyDescent="0.3">
      <c r="B734" s="164"/>
      <c r="C734" s="165" t="s">
        <v>988</v>
      </c>
      <c r="D734" s="165" t="s">
        <v>124</v>
      </c>
      <c r="E734" s="166" t="s">
        <v>989</v>
      </c>
      <c r="F734" s="167" t="s">
        <v>990</v>
      </c>
      <c r="G734" s="168" t="s">
        <v>195</v>
      </c>
      <c r="H734" s="169">
        <v>2</v>
      </c>
      <c r="I734" s="170">
        <v>0</v>
      </c>
      <c r="J734" s="171">
        <f>ROUND(I734*H734,2)</f>
        <v>0</v>
      </c>
      <c r="K734" s="167" t="s">
        <v>3</v>
      </c>
      <c r="L734" s="35"/>
      <c r="M734" s="172" t="s">
        <v>3</v>
      </c>
      <c r="N734" s="173" t="s">
        <v>48</v>
      </c>
      <c r="O734" s="36"/>
      <c r="P734" s="174">
        <f>O734*H734</f>
        <v>0</v>
      </c>
      <c r="Q734" s="174">
        <v>0</v>
      </c>
      <c r="R734" s="174">
        <f>Q734*H734</f>
        <v>0</v>
      </c>
      <c r="S734" s="174">
        <v>0</v>
      </c>
      <c r="T734" s="175">
        <f>S734*H734</f>
        <v>0</v>
      </c>
      <c r="AR734" s="17" t="s">
        <v>305</v>
      </c>
      <c r="AT734" s="17" t="s">
        <v>124</v>
      </c>
      <c r="AU734" s="17" t="s">
        <v>130</v>
      </c>
      <c r="AY734" s="17" t="s">
        <v>121</v>
      </c>
      <c r="BE734" s="176">
        <f>IF(N734="základní",J734,0)</f>
        <v>0</v>
      </c>
      <c r="BF734" s="176">
        <f>IF(N734="snížená",J734,0)</f>
        <v>0</v>
      </c>
      <c r="BG734" s="176">
        <f>IF(N734="zákl. přenesená",J734,0)</f>
        <v>0</v>
      </c>
      <c r="BH734" s="176">
        <f>IF(N734="sníž. přenesená",J734,0)</f>
        <v>0</v>
      </c>
      <c r="BI734" s="176">
        <f>IF(N734="nulová",J734,0)</f>
        <v>0</v>
      </c>
      <c r="BJ734" s="17" t="s">
        <v>130</v>
      </c>
      <c r="BK734" s="176">
        <f>ROUND(I734*H734,2)</f>
        <v>0</v>
      </c>
      <c r="BL734" s="17" t="s">
        <v>305</v>
      </c>
      <c r="BM734" s="17" t="s">
        <v>991</v>
      </c>
    </row>
    <row r="735" spans="2:65" s="1" customFormat="1" ht="27" x14ac:dyDescent="0.3">
      <c r="B735" s="35"/>
      <c r="D735" s="182" t="s">
        <v>213</v>
      </c>
      <c r="F735" s="223" t="s">
        <v>992</v>
      </c>
      <c r="I735" s="204"/>
      <c r="L735" s="35"/>
      <c r="M735" s="64"/>
      <c r="N735" s="36"/>
      <c r="O735" s="36"/>
      <c r="P735" s="36"/>
      <c r="Q735" s="36"/>
      <c r="R735" s="36"/>
      <c r="S735" s="36"/>
      <c r="T735" s="65"/>
      <c r="AT735" s="17" t="s">
        <v>213</v>
      </c>
      <c r="AU735" s="17" t="s">
        <v>130</v>
      </c>
    </row>
    <row r="736" spans="2:65" s="1" customFormat="1" ht="31.5" customHeight="1" x14ac:dyDescent="0.3">
      <c r="B736" s="164"/>
      <c r="C736" s="165" t="s">
        <v>993</v>
      </c>
      <c r="D736" s="165" t="s">
        <v>124</v>
      </c>
      <c r="E736" s="166" t="s">
        <v>994</v>
      </c>
      <c r="F736" s="167" t="s">
        <v>995</v>
      </c>
      <c r="G736" s="168" t="s">
        <v>195</v>
      </c>
      <c r="H736" s="169">
        <v>2</v>
      </c>
      <c r="I736" s="170">
        <v>0</v>
      </c>
      <c r="J736" s="171">
        <f>ROUND(I736*H736,2)</f>
        <v>0</v>
      </c>
      <c r="K736" s="167" t="s">
        <v>3</v>
      </c>
      <c r="L736" s="35"/>
      <c r="M736" s="172" t="s">
        <v>3</v>
      </c>
      <c r="N736" s="173" t="s">
        <v>48</v>
      </c>
      <c r="O736" s="36"/>
      <c r="P736" s="174">
        <f>O736*H736</f>
        <v>0</v>
      </c>
      <c r="Q736" s="174">
        <v>0</v>
      </c>
      <c r="R736" s="174">
        <f>Q736*H736</f>
        <v>0</v>
      </c>
      <c r="S736" s="174">
        <v>0</v>
      </c>
      <c r="T736" s="175">
        <f>S736*H736</f>
        <v>0</v>
      </c>
      <c r="AR736" s="17" t="s">
        <v>305</v>
      </c>
      <c r="AT736" s="17" t="s">
        <v>124</v>
      </c>
      <c r="AU736" s="17" t="s">
        <v>130</v>
      </c>
      <c r="AY736" s="17" t="s">
        <v>121</v>
      </c>
      <c r="BE736" s="176">
        <f>IF(N736="základní",J736,0)</f>
        <v>0</v>
      </c>
      <c r="BF736" s="176">
        <f>IF(N736="snížená",J736,0)</f>
        <v>0</v>
      </c>
      <c r="BG736" s="176">
        <f>IF(N736="zákl. přenesená",J736,0)</f>
        <v>0</v>
      </c>
      <c r="BH736" s="176">
        <f>IF(N736="sníž. přenesená",J736,0)</f>
        <v>0</v>
      </c>
      <c r="BI736" s="176">
        <f>IF(N736="nulová",J736,0)</f>
        <v>0</v>
      </c>
      <c r="BJ736" s="17" t="s">
        <v>130</v>
      </c>
      <c r="BK736" s="176">
        <f>ROUND(I736*H736,2)</f>
        <v>0</v>
      </c>
      <c r="BL736" s="17" t="s">
        <v>305</v>
      </c>
      <c r="BM736" s="17" t="s">
        <v>996</v>
      </c>
    </row>
    <row r="737" spans="2:65" s="1" customFormat="1" ht="27" x14ac:dyDescent="0.3">
      <c r="B737" s="35"/>
      <c r="D737" s="182" t="s">
        <v>213</v>
      </c>
      <c r="F737" s="223" t="s">
        <v>992</v>
      </c>
      <c r="I737" s="204"/>
      <c r="L737" s="35"/>
      <c r="M737" s="64"/>
      <c r="N737" s="36"/>
      <c r="O737" s="36"/>
      <c r="P737" s="36"/>
      <c r="Q737" s="36"/>
      <c r="R737" s="36"/>
      <c r="S737" s="36"/>
      <c r="T737" s="65"/>
      <c r="AT737" s="17" t="s">
        <v>213</v>
      </c>
      <c r="AU737" s="17" t="s">
        <v>130</v>
      </c>
    </row>
    <row r="738" spans="2:65" s="1" customFormat="1" ht="31.5" customHeight="1" x14ac:dyDescent="0.3">
      <c r="B738" s="164"/>
      <c r="C738" s="165" t="s">
        <v>997</v>
      </c>
      <c r="D738" s="165" t="s">
        <v>124</v>
      </c>
      <c r="E738" s="166" t="s">
        <v>998</v>
      </c>
      <c r="F738" s="167" t="s">
        <v>999</v>
      </c>
      <c r="G738" s="168" t="s">
        <v>195</v>
      </c>
      <c r="H738" s="169">
        <v>10</v>
      </c>
      <c r="I738" s="170">
        <v>0</v>
      </c>
      <c r="J738" s="171">
        <f>ROUND(I738*H738,2)</f>
        <v>0</v>
      </c>
      <c r="K738" s="167" t="s">
        <v>3</v>
      </c>
      <c r="L738" s="35"/>
      <c r="M738" s="172" t="s">
        <v>3</v>
      </c>
      <c r="N738" s="173" t="s">
        <v>48</v>
      </c>
      <c r="O738" s="36"/>
      <c r="P738" s="174">
        <f>O738*H738</f>
        <v>0</v>
      </c>
      <c r="Q738" s="174">
        <v>0</v>
      </c>
      <c r="R738" s="174">
        <f>Q738*H738</f>
        <v>0</v>
      </c>
      <c r="S738" s="174">
        <v>0</v>
      </c>
      <c r="T738" s="175">
        <f>S738*H738</f>
        <v>0</v>
      </c>
      <c r="AR738" s="17" t="s">
        <v>305</v>
      </c>
      <c r="AT738" s="17" t="s">
        <v>124</v>
      </c>
      <c r="AU738" s="17" t="s">
        <v>130</v>
      </c>
      <c r="AY738" s="17" t="s">
        <v>121</v>
      </c>
      <c r="BE738" s="176">
        <f>IF(N738="základní",J738,0)</f>
        <v>0</v>
      </c>
      <c r="BF738" s="176">
        <f>IF(N738="snížená",J738,0)</f>
        <v>0</v>
      </c>
      <c r="BG738" s="176">
        <f>IF(N738="zákl. přenesená",J738,0)</f>
        <v>0</v>
      </c>
      <c r="BH738" s="176">
        <f>IF(N738="sníž. přenesená",J738,0)</f>
        <v>0</v>
      </c>
      <c r="BI738" s="176">
        <f>IF(N738="nulová",J738,0)</f>
        <v>0</v>
      </c>
      <c r="BJ738" s="17" t="s">
        <v>130</v>
      </c>
      <c r="BK738" s="176">
        <f>ROUND(I738*H738,2)</f>
        <v>0</v>
      </c>
      <c r="BL738" s="17" t="s">
        <v>305</v>
      </c>
      <c r="BM738" s="17" t="s">
        <v>1000</v>
      </c>
    </row>
    <row r="739" spans="2:65" s="1" customFormat="1" ht="27" x14ac:dyDescent="0.3">
      <c r="B739" s="35"/>
      <c r="D739" s="182" t="s">
        <v>213</v>
      </c>
      <c r="F739" s="223" t="s">
        <v>1001</v>
      </c>
      <c r="I739" s="204"/>
      <c r="L739" s="35"/>
      <c r="M739" s="64"/>
      <c r="N739" s="36"/>
      <c r="O739" s="36"/>
      <c r="P739" s="36"/>
      <c r="Q739" s="36"/>
      <c r="R739" s="36"/>
      <c r="S739" s="36"/>
      <c r="T739" s="65"/>
      <c r="AT739" s="17" t="s">
        <v>213</v>
      </c>
      <c r="AU739" s="17" t="s">
        <v>130</v>
      </c>
    </row>
    <row r="740" spans="2:65" s="1" customFormat="1" ht="31.5" customHeight="1" x14ac:dyDescent="0.3">
      <c r="B740" s="164"/>
      <c r="C740" s="165" t="s">
        <v>1002</v>
      </c>
      <c r="D740" s="165" t="s">
        <v>124</v>
      </c>
      <c r="E740" s="166" t="s">
        <v>1003</v>
      </c>
      <c r="F740" s="167" t="s">
        <v>1004</v>
      </c>
      <c r="G740" s="168" t="s">
        <v>195</v>
      </c>
      <c r="H740" s="169">
        <v>2</v>
      </c>
      <c r="I740" s="170">
        <v>0</v>
      </c>
      <c r="J740" s="171">
        <f>ROUND(I740*H740,2)</f>
        <v>0</v>
      </c>
      <c r="K740" s="167" t="s">
        <v>3</v>
      </c>
      <c r="L740" s="35"/>
      <c r="M740" s="172" t="s">
        <v>3</v>
      </c>
      <c r="N740" s="173" t="s">
        <v>48</v>
      </c>
      <c r="O740" s="36"/>
      <c r="P740" s="174">
        <f>O740*H740</f>
        <v>0</v>
      </c>
      <c r="Q740" s="174">
        <v>0</v>
      </c>
      <c r="R740" s="174">
        <f>Q740*H740</f>
        <v>0</v>
      </c>
      <c r="S740" s="174">
        <v>0</v>
      </c>
      <c r="T740" s="175">
        <f>S740*H740</f>
        <v>0</v>
      </c>
      <c r="AR740" s="17" t="s">
        <v>305</v>
      </c>
      <c r="AT740" s="17" t="s">
        <v>124</v>
      </c>
      <c r="AU740" s="17" t="s">
        <v>130</v>
      </c>
      <c r="AY740" s="17" t="s">
        <v>121</v>
      </c>
      <c r="BE740" s="176">
        <f>IF(N740="základní",J740,0)</f>
        <v>0</v>
      </c>
      <c r="BF740" s="176">
        <f>IF(N740="snížená",J740,0)</f>
        <v>0</v>
      </c>
      <c r="BG740" s="176">
        <f>IF(N740="zákl. přenesená",J740,0)</f>
        <v>0</v>
      </c>
      <c r="BH740" s="176">
        <f>IF(N740="sníž. přenesená",J740,0)</f>
        <v>0</v>
      </c>
      <c r="BI740" s="176">
        <f>IF(N740="nulová",J740,0)</f>
        <v>0</v>
      </c>
      <c r="BJ740" s="17" t="s">
        <v>130</v>
      </c>
      <c r="BK740" s="176">
        <f>ROUND(I740*H740,2)</f>
        <v>0</v>
      </c>
      <c r="BL740" s="17" t="s">
        <v>305</v>
      </c>
      <c r="BM740" s="17" t="s">
        <v>1005</v>
      </c>
    </row>
    <row r="741" spans="2:65" s="10" customFormat="1" ht="29.85" customHeight="1" x14ac:dyDescent="0.3">
      <c r="B741" s="150"/>
      <c r="D741" s="161" t="s">
        <v>75</v>
      </c>
      <c r="E741" s="162" t="s">
        <v>1006</v>
      </c>
      <c r="F741" s="162" t="s">
        <v>1007</v>
      </c>
      <c r="I741" s="153"/>
      <c r="J741" s="163">
        <f>BK741</f>
        <v>0</v>
      </c>
      <c r="L741" s="150"/>
      <c r="M741" s="155"/>
      <c r="N741" s="156"/>
      <c r="O741" s="156"/>
      <c r="P741" s="157">
        <f>SUM(P742:P759)</f>
        <v>0</v>
      </c>
      <c r="Q741" s="156"/>
      <c r="R741" s="157">
        <f>SUM(R742:R759)</f>
        <v>1.5741000000000001</v>
      </c>
      <c r="S741" s="156"/>
      <c r="T741" s="158">
        <f>SUM(T742:T759)</f>
        <v>0</v>
      </c>
      <c r="AR741" s="151" t="s">
        <v>130</v>
      </c>
      <c r="AT741" s="159" t="s">
        <v>75</v>
      </c>
      <c r="AU741" s="159" t="s">
        <v>23</v>
      </c>
      <c r="AY741" s="151" t="s">
        <v>121</v>
      </c>
      <c r="BK741" s="160">
        <f>SUM(BK742:BK759)</f>
        <v>0</v>
      </c>
    </row>
    <row r="742" spans="2:65" s="1" customFormat="1" ht="22.5" customHeight="1" x14ac:dyDescent="0.3">
      <c r="B742" s="164"/>
      <c r="C742" s="165" t="s">
        <v>1008</v>
      </c>
      <c r="D742" s="165" t="s">
        <v>124</v>
      </c>
      <c r="E742" s="166" t="s">
        <v>1009</v>
      </c>
      <c r="F742" s="167" t="s">
        <v>1010</v>
      </c>
      <c r="G742" s="168" t="s">
        <v>242</v>
      </c>
      <c r="H742" s="169">
        <v>118</v>
      </c>
      <c r="I742" s="170">
        <v>0</v>
      </c>
      <c r="J742" s="171">
        <f>ROUND(I742*H742,2)</f>
        <v>0</v>
      </c>
      <c r="K742" s="167" t="s">
        <v>128</v>
      </c>
      <c r="L742" s="35"/>
      <c r="M742" s="172" t="s">
        <v>3</v>
      </c>
      <c r="N742" s="173" t="s">
        <v>48</v>
      </c>
      <c r="O742" s="36"/>
      <c r="P742" s="174">
        <f>O742*H742</f>
        <v>0</v>
      </c>
      <c r="Q742" s="174">
        <v>0</v>
      </c>
      <c r="R742" s="174">
        <f>Q742*H742</f>
        <v>0</v>
      </c>
      <c r="S742" s="174">
        <v>0</v>
      </c>
      <c r="T742" s="175">
        <f>S742*H742</f>
        <v>0</v>
      </c>
      <c r="AR742" s="17" t="s">
        <v>305</v>
      </c>
      <c r="AT742" s="17" t="s">
        <v>124</v>
      </c>
      <c r="AU742" s="17" t="s">
        <v>130</v>
      </c>
      <c r="AY742" s="17" t="s">
        <v>121</v>
      </c>
      <c r="BE742" s="176">
        <f>IF(N742="základní",J742,0)</f>
        <v>0</v>
      </c>
      <c r="BF742" s="176">
        <f>IF(N742="snížená",J742,0)</f>
        <v>0</v>
      </c>
      <c r="BG742" s="176">
        <f>IF(N742="zákl. přenesená",J742,0)</f>
        <v>0</v>
      </c>
      <c r="BH742" s="176">
        <f>IF(N742="sníž. přenesená",J742,0)</f>
        <v>0</v>
      </c>
      <c r="BI742" s="176">
        <f>IF(N742="nulová",J742,0)</f>
        <v>0</v>
      </c>
      <c r="BJ742" s="17" t="s">
        <v>130</v>
      </c>
      <c r="BK742" s="176">
        <f>ROUND(I742*H742,2)</f>
        <v>0</v>
      </c>
      <c r="BL742" s="17" t="s">
        <v>305</v>
      </c>
      <c r="BM742" s="17" t="s">
        <v>1011</v>
      </c>
    </row>
    <row r="743" spans="2:65" s="11" customFormat="1" x14ac:dyDescent="0.3">
      <c r="B743" s="181"/>
      <c r="D743" s="182" t="s">
        <v>197</v>
      </c>
      <c r="E743" s="183" t="s">
        <v>3</v>
      </c>
      <c r="F743" s="184" t="s">
        <v>1012</v>
      </c>
      <c r="H743" s="185">
        <v>118</v>
      </c>
      <c r="I743" s="186"/>
      <c r="L743" s="181"/>
      <c r="M743" s="187"/>
      <c r="N743" s="188"/>
      <c r="O743" s="188"/>
      <c r="P743" s="188"/>
      <c r="Q743" s="188"/>
      <c r="R743" s="188"/>
      <c r="S743" s="188"/>
      <c r="T743" s="189"/>
      <c r="AT743" s="190" t="s">
        <v>197</v>
      </c>
      <c r="AU743" s="190" t="s">
        <v>130</v>
      </c>
      <c r="AV743" s="11" t="s">
        <v>130</v>
      </c>
      <c r="AW743" s="11" t="s">
        <v>40</v>
      </c>
      <c r="AX743" s="11" t="s">
        <v>23</v>
      </c>
      <c r="AY743" s="190" t="s">
        <v>121</v>
      </c>
    </row>
    <row r="744" spans="2:65" s="1" customFormat="1" ht="22.5" customHeight="1" x14ac:dyDescent="0.3">
      <c r="B744" s="164"/>
      <c r="C744" s="213" t="s">
        <v>1013</v>
      </c>
      <c r="D744" s="213" t="s">
        <v>335</v>
      </c>
      <c r="E744" s="214" t="s">
        <v>1014</v>
      </c>
      <c r="F744" s="215" t="s">
        <v>1015</v>
      </c>
      <c r="G744" s="216" t="s">
        <v>242</v>
      </c>
      <c r="H744" s="217">
        <v>118</v>
      </c>
      <c r="I744" s="218">
        <v>0</v>
      </c>
      <c r="J744" s="219">
        <f>ROUND(I744*H744,2)</f>
        <v>0</v>
      </c>
      <c r="K744" s="215" t="s">
        <v>3</v>
      </c>
      <c r="L744" s="220"/>
      <c r="M744" s="221" t="s">
        <v>3</v>
      </c>
      <c r="N744" s="222" t="s">
        <v>48</v>
      </c>
      <c r="O744" s="36"/>
      <c r="P744" s="174">
        <f>O744*H744</f>
        <v>0</v>
      </c>
      <c r="Q744" s="174">
        <v>3.0000000000000001E-3</v>
      </c>
      <c r="R744" s="174">
        <f>Q744*H744</f>
        <v>0.35399999999999998</v>
      </c>
      <c r="S744" s="174">
        <v>0</v>
      </c>
      <c r="T744" s="175">
        <f>S744*H744</f>
        <v>0</v>
      </c>
      <c r="AR744" s="17" t="s">
        <v>405</v>
      </c>
      <c r="AT744" s="17" t="s">
        <v>335</v>
      </c>
      <c r="AU744" s="17" t="s">
        <v>130</v>
      </c>
      <c r="AY744" s="17" t="s">
        <v>121</v>
      </c>
      <c r="BE744" s="176">
        <f>IF(N744="základní",J744,0)</f>
        <v>0</v>
      </c>
      <c r="BF744" s="176">
        <f>IF(N744="snížená",J744,0)</f>
        <v>0</v>
      </c>
      <c r="BG744" s="176">
        <f>IF(N744="zákl. přenesená",J744,0)</f>
        <v>0</v>
      </c>
      <c r="BH744" s="176">
        <f>IF(N744="sníž. přenesená",J744,0)</f>
        <v>0</v>
      </c>
      <c r="BI744" s="176">
        <f>IF(N744="nulová",J744,0)</f>
        <v>0</v>
      </c>
      <c r="BJ744" s="17" t="s">
        <v>130</v>
      </c>
      <c r="BK744" s="176">
        <f>ROUND(I744*H744,2)</f>
        <v>0</v>
      </c>
      <c r="BL744" s="17" t="s">
        <v>305</v>
      </c>
      <c r="BM744" s="17" t="s">
        <v>1016</v>
      </c>
    </row>
    <row r="745" spans="2:65" s="1" customFormat="1" ht="27" x14ac:dyDescent="0.3">
      <c r="B745" s="35"/>
      <c r="D745" s="182" t="s">
        <v>213</v>
      </c>
      <c r="F745" s="223" t="s">
        <v>1017</v>
      </c>
      <c r="I745" s="204"/>
      <c r="L745" s="35"/>
      <c r="M745" s="64"/>
      <c r="N745" s="36"/>
      <c r="O745" s="36"/>
      <c r="P745" s="36"/>
      <c r="Q745" s="36"/>
      <c r="R745" s="36"/>
      <c r="S745" s="36"/>
      <c r="T745" s="65"/>
      <c r="AT745" s="17" t="s">
        <v>213</v>
      </c>
      <c r="AU745" s="17" t="s">
        <v>130</v>
      </c>
    </row>
    <row r="746" spans="2:65" s="1" customFormat="1" ht="22.5" customHeight="1" x14ac:dyDescent="0.3">
      <c r="B746" s="164"/>
      <c r="C746" s="165" t="s">
        <v>1018</v>
      </c>
      <c r="D746" s="165" t="s">
        <v>124</v>
      </c>
      <c r="E746" s="166" t="s">
        <v>1019</v>
      </c>
      <c r="F746" s="167" t="s">
        <v>1020</v>
      </c>
      <c r="G746" s="168" t="s">
        <v>1021</v>
      </c>
      <c r="H746" s="169">
        <v>562</v>
      </c>
      <c r="I746" s="170">
        <v>0</v>
      </c>
      <c r="J746" s="171">
        <f>ROUND(I746*H746,2)</f>
        <v>0</v>
      </c>
      <c r="K746" s="167" t="s">
        <v>128</v>
      </c>
      <c r="L746" s="35"/>
      <c r="M746" s="172" t="s">
        <v>3</v>
      </c>
      <c r="N746" s="173" t="s">
        <v>48</v>
      </c>
      <c r="O746" s="36"/>
      <c r="P746" s="174">
        <f>O746*H746</f>
        <v>0</v>
      </c>
      <c r="Q746" s="174">
        <v>5.0000000000000002E-5</v>
      </c>
      <c r="R746" s="174">
        <f>Q746*H746</f>
        <v>2.81E-2</v>
      </c>
      <c r="S746" s="174">
        <v>0</v>
      </c>
      <c r="T746" s="175">
        <f>S746*H746</f>
        <v>0</v>
      </c>
      <c r="AR746" s="17" t="s">
        <v>305</v>
      </c>
      <c r="AT746" s="17" t="s">
        <v>124</v>
      </c>
      <c r="AU746" s="17" t="s">
        <v>130</v>
      </c>
      <c r="AY746" s="17" t="s">
        <v>121</v>
      </c>
      <c r="BE746" s="176">
        <f>IF(N746="základní",J746,0)</f>
        <v>0</v>
      </c>
      <c r="BF746" s="176">
        <f>IF(N746="snížená",J746,0)</f>
        <v>0</v>
      </c>
      <c r="BG746" s="176">
        <f>IF(N746="zákl. přenesená",J746,0)</f>
        <v>0</v>
      </c>
      <c r="BH746" s="176">
        <f>IF(N746="sníž. přenesená",J746,0)</f>
        <v>0</v>
      </c>
      <c r="BI746" s="176">
        <f>IF(N746="nulová",J746,0)</f>
        <v>0</v>
      </c>
      <c r="BJ746" s="17" t="s">
        <v>130</v>
      </c>
      <c r="BK746" s="176">
        <f>ROUND(I746*H746,2)</f>
        <v>0</v>
      </c>
      <c r="BL746" s="17" t="s">
        <v>305</v>
      </c>
      <c r="BM746" s="17" t="s">
        <v>1022</v>
      </c>
    </row>
    <row r="747" spans="2:65" s="11" customFormat="1" x14ac:dyDescent="0.3">
      <c r="B747" s="181"/>
      <c r="D747" s="191" t="s">
        <v>197</v>
      </c>
      <c r="E747" s="190" t="s">
        <v>3</v>
      </c>
      <c r="F747" s="192" t="s">
        <v>1023</v>
      </c>
      <c r="H747" s="193">
        <v>450</v>
      </c>
      <c r="I747" s="186"/>
      <c r="L747" s="181"/>
      <c r="M747" s="187"/>
      <c r="N747" s="188"/>
      <c r="O747" s="188"/>
      <c r="P747" s="188"/>
      <c r="Q747" s="188"/>
      <c r="R747" s="188"/>
      <c r="S747" s="188"/>
      <c r="T747" s="189"/>
      <c r="AT747" s="190" t="s">
        <v>197</v>
      </c>
      <c r="AU747" s="190" t="s">
        <v>130</v>
      </c>
      <c r="AV747" s="11" t="s">
        <v>130</v>
      </c>
      <c r="AW747" s="11" t="s">
        <v>40</v>
      </c>
      <c r="AX747" s="11" t="s">
        <v>76</v>
      </c>
      <c r="AY747" s="190" t="s">
        <v>121</v>
      </c>
    </row>
    <row r="748" spans="2:65" s="11" customFormat="1" x14ac:dyDescent="0.3">
      <c r="B748" s="181"/>
      <c r="D748" s="191" t="s">
        <v>197</v>
      </c>
      <c r="E748" s="190" t="s">
        <v>3</v>
      </c>
      <c r="F748" s="192" t="s">
        <v>1024</v>
      </c>
      <c r="H748" s="193">
        <v>112</v>
      </c>
      <c r="I748" s="186"/>
      <c r="L748" s="181"/>
      <c r="M748" s="187"/>
      <c r="N748" s="188"/>
      <c r="O748" s="188"/>
      <c r="P748" s="188"/>
      <c r="Q748" s="188"/>
      <c r="R748" s="188"/>
      <c r="S748" s="188"/>
      <c r="T748" s="189"/>
      <c r="AT748" s="190" t="s">
        <v>197</v>
      </c>
      <c r="AU748" s="190" t="s">
        <v>130</v>
      </c>
      <c r="AV748" s="11" t="s">
        <v>130</v>
      </c>
      <c r="AW748" s="11" t="s">
        <v>40</v>
      </c>
      <c r="AX748" s="11" t="s">
        <v>76</v>
      </c>
      <c r="AY748" s="190" t="s">
        <v>121</v>
      </c>
    </row>
    <row r="749" spans="2:65" s="12" customFormat="1" x14ac:dyDescent="0.3">
      <c r="B749" s="194"/>
      <c r="D749" s="182" t="s">
        <v>197</v>
      </c>
      <c r="E749" s="195" t="s">
        <v>3</v>
      </c>
      <c r="F749" s="196" t="s">
        <v>204</v>
      </c>
      <c r="H749" s="197">
        <v>562</v>
      </c>
      <c r="I749" s="198"/>
      <c r="L749" s="194"/>
      <c r="M749" s="199"/>
      <c r="N749" s="200"/>
      <c r="O749" s="200"/>
      <c r="P749" s="200"/>
      <c r="Q749" s="200"/>
      <c r="R749" s="200"/>
      <c r="S749" s="200"/>
      <c r="T749" s="201"/>
      <c r="AT749" s="202" t="s">
        <v>197</v>
      </c>
      <c r="AU749" s="202" t="s">
        <v>130</v>
      </c>
      <c r="AV749" s="12" t="s">
        <v>143</v>
      </c>
      <c r="AW749" s="12" t="s">
        <v>40</v>
      </c>
      <c r="AX749" s="12" t="s">
        <v>23</v>
      </c>
      <c r="AY749" s="202" t="s">
        <v>121</v>
      </c>
    </row>
    <row r="750" spans="2:65" s="1" customFormat="1" ht="44.25" customHeight="1" x14ac:dyDescent="0.3">
      <c r="B750" s="164"/>
      <c r="C750" s="213" t="s">
        <v>1025</v>
      </c>
      <c r="D750" s="213" t="s">
        <v>335</v>
      </c>
      <c r="E750" s="214" t="s">
        <v>1026</v>
      </c>
      <c r="F750" s="215" t="s">
        <v>1027</v>
      </c>
      <c r="G750" s="216" t="s">
        <v>1021</v>
      </c>
      <c r="H750" s="217">
        <v>450</v>
      </c>
      <c r="I750" s="218">
        <v>0</v>
      </c>
      <c r="J750" s="219">
        <f>ROUND(I750*H750,2)</f>
        <v>0</v>
      </c>
      <c r="K750" s="215" t="s">
        <v>3</v>
      </c>
      <c r="L750" s="220"/>
      <c r="M750" s="221" t="s">
        <v>3</v>
      </c>
      <c r="N750" s="222" t="s">
        <v>48</v>
      </c>
      <c r="O750" s="36"/>
      <c r="P750" s="174">
        <f>O750*H750</f>
        <v>0</v>
      </c>
      <c r="Q750" s="174">
        <v>1E-3</v>
      </c>
      <c r="R750" s="174">
        <f>Q750*H750</f>
        <v>0.45</v>
      </c>
      <c r="S750" s="174">
        <v>0</v>
      </c>
      <c r="T750" s="175">
        <f>S750*H750</f>
        <v>0</v>
      </c>
      <c r="AR750" s="17" t="s">
        <v>405</v>
      </c>
      <c r="AT750" s="17" t="s">
        <v>335</v>
      </c>
      <c r="AU750" s="17" t="s">
        <v>130</v>
      </c>
      <c r="AY750" s="17" t="s">
        <v>121</v>
      </c>
      <c r="BE750" s="176">
        <f>IF(N750="základní",J750,0)</f>
        <v>0</v>
      </c>
      <c r="BF750" s="176">
        <f>IF(N750="snížená",J750,0)</f>
        <v>0</v>
      </c>
      <c r="BG750" s="176">
        <f>IF(N750="zákl. přenesená",J750,0)</f>
        <v>0</v>
      </c>
      <c r="BH750" s="176">
        <f>IF(N750="sníž. přenesená",J750,0)</f>
        <v>0</v>
      </c>
      <c r="BI750" s="176">
        <f>IF(N750="nulová",J750,0)</f>
        <v>0</v>
      </c>
      <c r="BJ750" s="17" t="s">
        <v>130</v>
      </c>
      <c r="BK750" s="176">
        <f>ROUND(I750*H750,2)</f>
        <v>0</v>
      </c>
      <c r="BL750" s="17" t="s">
        <v>305</v>
      </c>
      <c r="BM750" s="17" t="s">
        <v>1028</v>
      </c>
    </row>
    <row r="751" spans="2:65" s="11" customFormat="1" x14ac:dyDescent="0.3">
      <c r="B751" s="181"/>
      <c r="D751" s="182" t="s">
        <v>197</v>
      </c>
      <c r="E751" s="183" t="s">
        <v>3</v>
      </c>
      <c r="F751" s="184" t="s">
        <v>1029</v>
      </c>
      <c r="H751" s="185">
        <v>450</v>
      </c>
      <c r="I751" s="186"/>
      <c r="L751" s="181"/>
      <c r="M751" s="187"/>
      <c r="N751" s="188"/>
      <c r="O751" s="188"/>
      <c r="P751" s="188"/>
      <c r="Q751" s="188"/>
      <c r="R751" s="188"/>
      <c r="S751" s="188"/>
      <c r="T751" s="189"/>
      <c r="AT751" s="190" t="s">
        <v>197</v>
      </c>
      <c r="AU751" s="190" t="s">
        <v>130</v>
      </c>
      <c r="AV751" s="11" t="s">
        <v>130</v>
      </c>
      <c r="AW751" s="11" t="s">
        <v>40</v>
      </c>
      <c r="AX751" s="11" t="s">
        <v>23</v>
      </c>
      <c r="AY751" s="190" t="s">
        <v>121</v>
      </c>
    </row>
    <row r="752" spans="2:65" s="1" customFormat="1" ht="31.5" customHeight="1" x14ac:dyDescent="0.3">
      <c r="B752" s="164"/>
      <c r="C752" s="213" t="s">
        <v>1030</v>
      </c>
      <c r="D752" s="213" t="s">
        <v>335</v>
      </c>
      <c r="E752" s="214" t="s">
        <v>1031</v>
      </c>
      <c r="F752" s="215" t="s">
        <v>1032</v>
      </c>
      <c r="G752" s="216" t="s">
        <v>1021</v>
      </c>
      <c r="H752" s="217">
        <v>112</v>
      </c>
      <c r="I752" s="218">
        <v>0</v>
      </c>
      <c r="J752" s="219">
        <f>ROUND(I752*H752,2)</f>
        <v>0</v>
      </c>
      <c r="K752" s="215" t="s">
        <v>3</v>
      </c>
      <c r="L752" s="220"/>
      <c r="M752" s="221" t="s">
        <v>3</v>
      </c>
      <c r="N752" s="222" t="s">
        <v>48</v>
      </c>
      <c r="O752" s="36"/>
      <c r="P752" s="174">
        <f>O752*H752</f>
        <v>0</v>
      </c>
      <c r="Q752" s="174">
        <v>1E-3</v>
      </c>
      <c r="R752" s="174">
        <f>Q752*H752</f>
        <v>0.112</v>
      </c>
      <c r="S752" s="174">
        <v>0</v>
      </c>
      <c r="T752" s="175">
        <f>S752*H752</f>
        <v>0</v>
      </c>
      <c r="AR752" s="17" t="s">
        <v>405</v>
      </c>
      <c r="AT752" s="17" t="s">
        <v>335</v>
      </c>
      <c r="AU752" s="17" t="s">
        <v>130</v>
      </c>
      <c r="AY752" s="17" t="s">
        <v>121</v>
      </c>
      <c r="BE752" s="176">
        <f>IF(N752="základní",J752,0)</f>
        <v>0</v>
      </c>
      <c r="BF752" s="176">
        <f>IF(N752="snížená",J752,0)</f>
        <v>0</v>
      </c>
      <c r="BG752" s="176">
        <f>IF(N752="zákl. přenesená",J752,0)</f>
        <v>0</v>
      </c>
      <c r="BH752" s="176">
        <f>IF(N752="sníž. přenesená",J752,0)</f>
        <v>0</v>
      </c>
      <c r="BI752" s="176">
        <f>IF(N752="nulová",J752,0)</f>
        <v>0</v>
      </c>
      <c r="BJ752" s="17" t="s">
        <v>130</v>
      </c>
      <c r="BK752" s="176">
        <f>ROUND(I752*H752,2)</f>
        <v>0</v>
      </c>
      <c r="BL752" s="17" t="s">
        <v>305</v>
      </c>
      <c r="BM752" s="17" t="s">
        <v>1033</v>
      </c>
    </row>
    <row r="753" spans="2:65" s="11" customFormat="1" x14ac:dyDescent="0.3">
      <c r="B753" s="181"/>
      <c r="D753" s="182" t="s">
        <v>197</v>
      </c>
      <c r="E753" s="183" t="s">
        <v>3</v>
      </c>
      <c r="F753" s="184" t="s">
        <v>1034</v>
      </c>
      <c r="H753" s="185">
        <v>112</v>
      </c>
      <c r="I753" s="186"/>
      <c r="L753" s="181"/>
      <c r="M753" s="187"/>
      <c r="N753" s="188"/>
      <c r="O753" s="188"/>
      <c r="P753" s="188"/>
      <c r="Q753" s="188"/>
      <c r="R753" s="188"/>
      <c r="S753" s="188"/>
      <c r="T753" s="189"/>
      <c r="AT753" s="190" t="s">
        <v>197</v>
      </c>
      <c r="AU753" s="190" t="s">
        <v>130</v>
      </c>
      <c r="AV753" s="11" t="s">
        <v>130</v>
      </c>
      <c r="AW753" s="11" t="s">
        <v>40</v>
      </c>
      <c r="AX753" s="11" t="s">
        <v>23</v>
      </c>
      <c r="AY753" s="190" t="s">
        <v>121</v>
      </c>
    </row>
    <row r="754" spans="2:65" s="1" customFormat="1" ht="22.5" customHeight="1" x14ac:dyDescent="0.3">
      <c r="B754" s="164"/>
      <c r="C754" s="165" t="s">
        <v>1035</v>
      </c>
      <c r="D754" s="165" t="s">
        <v>124</v>
      </c>
      <c r="E754" s="166" t="s">
        <v>1036</v>
      </c>
      <c r="F754" s="167" t="s">
        <v>1037</v>
      </c>
      <c r="G754" s="168" t="s">
        <v>1021</v>
      </c>
      <c r="H754" s="169">
        <v>600</v>
      </c>
      <c r="I754" s="170">
        <v>0</v>
      </c>
      <c r="J754" s="171">
        <f>ROUND(I754*H754,2)</f>
        <v>0</v>
      </c>
      <c r="K754" s="167" t="s">
        <v>128</v>
      </c>
      <c r="L754" s="35"/>
      <c r="M754" s="172" t="s">
        <v>3</v>
      </c>
      <c r="N754" s="173" t="s">
        <v>48</v>
      </c>
      <c r="O754" s="36"/>
      <c r="P754" s="174">
        <f>O754*H754</f>
        <v>0</v>
      </c>
      <c r="Q754" s="174">
        <v>5.0000000000000002E-5</v>
      </c>
      <c r="R754" s="174">
        <f>Q754*H754</f>
        <v>3.0000000000000002E-2</v>
      </c>
      <c r="S754" s="174">
        <v>0</v>
      </c>
      <c r="T754" s="175">
        <f>S754*H754</f>
        <v>0</v>
      </c>
      <c r="AR754" s="17" t="s">
        <v>305</v>
      </c>
      <c r="AT754" s="17" t="s">
        <v>124</v>
      </c>
      <c r="AU754" s="17" t="s">
        <v>130</v>
      </c>
      <c r="AY754" s="17" t="s">
        <v>121</v>
      </c>
      <c r="BE754" s="176">
        <f>IF(N754="základní",J754,0)</f>
        <v>0</v>
      </c>
      <c r="BF754" s="176">
        <f>IF(N754="snížená",J754,0)</f>
        <v>0</v>
      </c>
      <c r="BG754" s="176">
        <f>IF(N754="zákl. přenesená",J754,0)</f>
        <v>0</v>
      </c>
      <c r="BH754" s="176">
        <f>IF(N754="sníž. přenesená",J754,0)</f>
        <v>0</v>
      </c>
      <c r="BI754" s="176">
        <f>IF(N754="nulová",J754,0)</f>
        <v>0</v>
      </c>
      <c r="BJ754" s="17" t="s">
        <v>130</v>
      </c>
      <c r="BK754" s="176">
        <f>ROUND(I754*H754,2)</f>
        <v>0</v>
      </c>
      <c r="BL754" s="17" t="s">
        <v>305</v>
      </c>
      <c r="BM754" s="17" t="s">
        <v>1038</v>
      </c>
    </row>
    <row r="755" spans="2:65" s="11" customFormat="1" x14ac:dyDescent="0.3">
      <c r="B755" s="181"/>
      <c r="D755" s="182" t="s">
        <v>197</v>
      </c>
      <c r="E755" s="183" t="s">
        <v>3</v>
      </c>
      <c r="F755" s="184" t="s">
        <v>1039</v>
      </c>
      <c r="H755" s="185">
        <v>600</v>
      </c>
      <c r="I755" s="186"/>
      <c r="L755" s="181"/>
      <c r="M755" s="187"/>
      <c r="N755" s="188"/>
      <c r="O755" s="188"/>
      <c r="P755" s="188"/>
      <c r="Q755" s="188"/>
      <c r="R755" s="188"/>
      <c r="S755" s="188"/>
      <c r="T755" s="189"/>
      <c r="AT755" s="190" t="s">
        <v>197</v>
      </c>
      <c r="AU755" s="190" t="s">
        <v>130</v>
      </c>
      <c r="AV755" s="11" t="s">
        <v>130</v>
      </c>
      <c r="AW755" s="11" t="s">
        <v>40</v>
      </c>
      <c r="AX755" s="11" t="s">
        <v>23</v>
      </c>
      <c r="AY755" s="190" t="s">
        <v>121</v>
      </c>
    </row>
    <row r="756" spans="2:65" s="1" customFormat="1" ht="44.25" customHeight="1" x14ac:dyDescent="0.3">
      <c r="B756" s="164"/>
      <c r="C756" s="213" t="s">
        <v>1040</v>
      </c>
      <c r="D756" s="213" t="s">
        <v>335</v>
      </c>
      <c r="E756" s="214" t="s">
        <v>1041</v>
      </c>
      <c r="F756" s="215" t="s">
        <v>1042</v>
      </c>
      <c r="G756" s="216" t="s">
        <v>1021</v>
      </c>
      <c r="H756" s="217">
        <v>600</v>
      </c>
      <c r="I756" s="218">
        <v>0</v>
      </c>
      <c r="J756" s="219">
        <f>ROUND(I756*H756,2)</f>
        <v>0</v>
      </c>
      <c r="K756" s="215" t="s">
        <v>3</v>
      </c>
      <c r="L756" s="220"/>
      <c r="M756" s="221" t="s">
        <v>3</v>
      </c>
      <c r="N756" s="222" t="s">
        <v>48</v>
      </c>
      <c r="O756" s="36"/>
      <c r="P756" s="174">
        <f>O756*H756</f>
        <v>0</v>
      </c>
      <c r="Q756" s="174">
        <v>1E-3</v>
      </c>
      <c r="R756" s="174">
        <f>Q756*H756</f>
        <v>0.6</v>
      </c>
      <c r="S756" s="174">
        <v>0</v>
      </c>
      <c r="T756" s="175">
        <f>S756*H756</f>
        <v>0</v>
      </c>
      <c r="AR756" s="17" t="s">
        <v>405</v>
      </c>
      <c r="AT756" s="17" t="s">
        <v>335</v>
      </c>
      <c r="AU756" s="17" t="s">
        <v>130</v>
      </c>
      <c r="AY756" s="17" t="s">
        <v>121</v>
      </c>
      <c r="BE756" s="176">
        <f>IF(N756="základní",J756,0)</f>
        <v>0</v>
      </c>
      <c r="BF756" s="176">
        <f>IF(N756="snížená",J756,0)</f>
        <v>0</v>
      </c>
      <c r="BG756" s="176">
        <f>IF(N756="zákl. přenesená",J756,0)</f>
        <v>0</v>
      </c>
      <c r="BH756" s="176">
        <f>IF(N756="sníž. přenesená",J756,0)</f>
        <v>0</v>
      </c>
      <c r="BI756" s="176">
        <f>IF(N756="nulová",J756,0)</f>
        <v>0</v>
      </c>
      <c r="BJ756" s="17" t="s">
        <v>130</v>
      </c>
      <c r="BK756" s="176">
        <f>ROUND(I756*H756,2)</f>
        <v>0</v>
      </c>
      <c r="BL756" s="17" t="s">
        <v>305</v>
      </c>
      <c r="BM756" s="17" t="s">
        <v>1043</v>
      </c>
    </row>
    <row r="757" spans="2:65" s="11" customFormat="1" x14ac:dyDescent="0.3">
      <c r="B757" s="181"/>
      <c r="D757" s="182" t="s">
        <v>197</v>
      </c>
      <c r="E757" s="183" t="s">
        <v>3</v>
      </c>
      <c r="F757" s="184" t="s">
        <v>1044</v>
      </c>
      <c r="H757" s="185">
        <v>600</v>
      </c>
      <c r="I757" s="186"/>
      <c r="L757" s="181"/>
      <c r="M757" s="187"/>
      <c r="N757" s="188"/>
      <c r="O757" s="188"/>
      <c r="P757" s="188"/>
      <c r="Q757" s="188"/>
      <c r="R757" s="188"/>
      <c r="S757" s="188"/>
      <c r="T757" s="189"/>
      <c r="AT757" s="190" t="s">
        <v>197</v>
      </c>
      <c r="AU757" s="190" t="s">
        <v>130</v>
      </c>
      <c r="AV757" s="11" t="s">
        <v>130</v>
      </c>
      <c r="AW757" s="11" t="s">
        <v>40</v>
      </c>
      <c r="AX757" s="11" t="s">
        <v>23</v>
      </c>
      <c r="AY757" s="190" t="s">
        <v>121</v>
      </c>
    </row>
    <row r="758" spans="2:65" s="1" customFormat="1" ht="22.5" customHeight="1" x14ac:dyDescent="0.3">
      <c r="B758" s="164"/>
      <c r="C758" s="165" t="s">
        <v>1045</v>
      </c>
      <c r="D758" s="165" t="s">
        <v>124</v>
      </c>
      <c r="E758" s="166" t="s">
        <v>1046</v>
      </c>
      <c r="F758" s="167" t="s">
        <v>1047</v>
      </c>
      <c r="G758" s="168" t="s">
        <v>637</v>
      </c>
      <c r="H758" s="169">
        <v>1.5740000000000001</v>
      </c>
      <c r="I758" s="170">
        <v>0</v>
      </c>
      <c r="J758" s="171">
        <f>ROUND(I758*H758,2)</f>
        <v>0</v>
      </c>
      <c r="K758" s="167" t="s">
        <v>128</v>
      </c>
      <c r="L758" s="35"/>
      <c r="M758" s="172" t="s">
        <v>3</v>
      </c>
      <c r="N758" s="173" t="s">
        <v>48</v>
      </c>
      <c r="O758" s="36"/>
      <c r="P758" s="174">
        <f>O758*H758</f>
        <v>0</v>
      </c>
      <c r="Q758" s="174">
        <v>0</v>
      </c>
      <c r="R758" s="174">
        <f>Q758*H758</f>
        <v>0</v>
      </c>
      <c r="S758" s="174">
        <v>0</v>
      </c>
      <c r="T758" s="175">
        <f>S758*H758</f>
        <v>0</v>
      </c>
      <c r="AR758" s="17" t="s">
        <v>305</v>
      </c>
      <c r="AT758" s="17" t="s">
        <v>124</v>
      </c>
      <c r="AU758" s="17" t="s">
        <v>130</v>
      </c>
      <c r="AY758" s="17" t="s">
        <v>121</v>
      </c>
      <c r="BE758" s="176">
        <f>IF(N758="základní",J758,0)</f>
        <v>0</v>
      </c>
      <c r="BF758" s="176">
        <f>IF(N758="snížená",J758,0)</f>
        <v>0</v>
      </c>
      <c r="BG758" s="176">
        <f>IF(N758="zákl. přenesená",J758,0)</f>
        <v>0</v>
      </c>
      <c r="BH758" s="176">
        <f>IF(N758="sníž. přenesená",J758,0)</f>
        <v>0</v>
      </c>
      <c r="BI758" s="176">
        <f>IF(N758="nulová",J758,0)</f>
        <v>0</v>
      </c>
      <c r="BJ758" s="17" t="s">
        <v>130</v>
      </c>
      <c r="BK758" s="176">
        <f>ROUND(I758*H758,2)</f>
        <v>0</v>
      </c>
      <c r="BL758" s="17" t="s">
        <v>305</v>
      </c>
      <c r="BM758" s="17" t="s">
        <v>1048</v>
      </c>
    </row>
    <row r="759" spans="2:65" s="1" customFormat="1" ht="22.5" customHeight="1" x14ac:dyDescent="0.3">
      <c r="B759" s="164"/>
      <c r="C759" s="165" t="s">
        <v>1049</v>
      </c>
      <c r="D759" s="165" t="s">
        <v>124</v>
      </c>
      <c r="E759" s="166" t="s">
        <v>1050</v>
      </c>
      <c r="F759" s="167" t="s">
        <v>1051</v>
      </c>
      <c r="G759" s="168" t="s">
        <v>637</v>
      </c>
      <c r="H759" s="169">
        <v>1.5740000000000001</v>
      </c>
      <c r="I759" s="170">
        <v>0</v>
      </c>
      <c r="J759" s="171">
        <f>ROUND(I759*H759,2)</f>
        <v>0</v>
      </c>
      <c r="K759" s="167" t="s">
        <v>128</v>
      </c>
      <c r="L759" s="35"/>
      <c r="M759" s="172" t="s">
        <v>3</v>
      </c>
      <c r="N759" s="173" t="s">
        <v>48</v>
      </c>
      <c r="O759" s="36"/>
      <c r="P759" s="174">
        <f>O759*H759</f>
        <v>0</v>
      </c>
      <c r="Q759" s="174">
        <v>0</v>
      </c>
      <c r="R759" s="174">
        <f>Q759*H759</f>
        <v>0</v>
      </c>
      <c r="S759" s="174">
        <v>0</v>
      </c>
      <c r="T759" s="175">
        <f>S759*H759</f>
        <v>0</v>
      </c>
      <c r="AR759" s="17" t="s">
        <v>305</v>
      </c>
      <c r="AT759" s="17" t="s">
        <v>124</v>
      </c>
      <c r="AU759" s="17" t="s">
        <v>130</v>
      </c>
      <c r="AY759" s="17" t="s">
        <v>121</v>
      </c>
      <c r="BE759" s="176">
        <f>IF(N759="základní",J759,0)</f>
        <v>0</v>
      </c>
      <c r="BF759" s="176">
        <f>IF(N759="snížená",J759,0)</f>
        <v>0</v>
      </c>
      <c r="BG759" s="176">
        <f>IF(N759="zákl. přenesená",J759,0)</f>
        <v>0</v>
      </c>
      <c r="BH759" s="176">
        <f>IF(N759="sníž. přenesená",J759,0)</f>
        <v>0</v>
      </c>
      <c r="BI759" s="176">
        <f>IF(N759="nulová",J759,0)</f>
        <v>0</v>
      </c>
      <c r="BJ759" s="17" t="s">
        <v>130</v>
      </c>
      <c r="BK759" s="176">
        <f>ROUND(I759*H759,2)</f>
        <v>0</v>
      </c>
      <c r="BL759" s="17" t="s">
        <v>305</v>
      </c>
      <c r="BM759" s="17" t="s">
        <v>1052</v>
      </c>
    </row>
    <row r="760" spans="2:65" s="10" customFormat="1" ht="29.85" customHeight="1" x14ac:dyDescent="0.3">
      <c r="B760" s="150"/>
      <c r="D760" s="161" t="s">
        <v>75</v>
      </c>
      <c r="E760" s="162" t="s">
        <v>1053</v>
      </c>
      <c r="F760" s="162" t="s">
        <v>1054</v>
      </c>
      <c r="I760" s="153"/>
      <c r="J760" s="163">
        <f>BK760</f>
        <v>0</v>
      </c>
      <c r="L760" s="150"/>
      <c r="M760" s="155"/>
      <c r="N760" s="156"/>
      <c r="O760" s="156"/>
      <c r="P760" s="157">
        <f>SUM(P761:P778)</f>
        <v>0</v>
      </c>
      <c r="Q760" s="156"/>
      <c r="R760" s="157">
        <f>SUM(R761:R778)</f>
        <v>0.70442399999999994</v>
      </c>
      <c r="S760" s="156"/>
      <c r="T760" s="158">
        <f>SUM(T761:T778)</f>
        <v>0</v>
      </c>
      <c r="AR760" s="151" t="s">
        <v>130</v>
      </c>
      <c r="AT760" s="159" t="s">
        <v>75</v>
      </c>
      <c r="AU760" s="159" t="s">
        <v>23</v>
      </c>
      <c r="AY760" s="151" t="s">
        <v>121</v>
      </c>
      <c r="BK760" s="160">
        <f>SUM(BK761:BK778)</f>
        <v>0</v>
      </c>
    </row>
    <row r="761" spans="2:65" s="1" customFormat="1" ht="22.5" customHeight="1" x14ac:dyDescent="0.3">
      <c r="B761" s="164"/>
      <c r="C761" s="165" t="s">
        <v>1055</v>
      </c>
      <c r="D761" s="165" t="s">
        <v>124</v>
      </c>
      <c r="E761" s="166" t="s">
        <v>1056</v>
      </c>
      <c r="F761" s="167" t="s">
        <v>1057</v>
      </c>
      <c r="G761" s="168" t="s">
        <v>211</v>
      </c>
      <c r="H761" s="169">
        <v>28.2</v>
      </c>
      <c r="I761" s="170">
        <v>0</v>
      </c>
      <c r="J761" s="171">
        <f>ROUND(I761*H761,2)</f>
        <v>0</v>
      </c>
      <c r="K761" s="167" t="s">
        <v>128</v>
      </c>
      <c r="L761" s="35"/>
      <c r="M761" s="172" t="s">
        <v>3</v>
      </c>
      <c r="N761" s="173" t="s">
        <v>48</v>
      </c>
      <c r="O761" s="36"/>
      <c r="P761" s="174">
        <f>O761*H761</f>
        <v>0</v>
      </c>
      <c r="Q761" s="174">
        <v>3.5000000000000001E-3</v>
      </c>
      <c r="R761" s="174">
        <f>Q761*H761</f>
        <v>9.8699999999999996E-2</v>
      </c>
      <c r="S761" s="174">
        <v>0</v>
      </c>
      <c r="T761" s="175">
        <f>S761*H761</f>
        <v>0</v>
      </c>
      <c r="AR761" s="17" t="s">
        <v>305</v>
      </c>
      <c r="AT761" s="17" t="s">
        <v>124</v>
      </c>
      <c r="AU761" s="17" t="s">
        <v>130</v>
      </c>
      <c r="AY761" s="17" t="s">
        <v>121</v>
      </c>
      <c r="BE761" s="176">
        <f>IF(N761="základní",J761,0)</f>
        <v>0</v>
      </c>
      <c r="BF761" s="176">
        <f>IF(N761="snížená",J761,0)</f>
        <v>0</v>
      </c>
      <c r="BG761" s="176">
        <f>IF(N761="zákl. přenesená",J761,0)</f>
        <v>0</v>
      </c>
      <c r="BH761" s="176">
        <f>IF(N761="sníž. přenesená",J761,0)</f>
        <v>0</v>
      </c>
      <c r="BI761" s="176">
        <f>IF(N761="nulová",J761,0)</f>
        <v>0</v>
      </c>
      <c r="BJ761" s="17" t="s">
        <v>130</v>
      </c>
      <c r="BK761" s="176">
        <f>ROUND(I761*H761,2)</f>
        <v>0</v>
      </c>
      <c r="BL761" s="17" t="s">
        <v>305</v>
      </c>
      <c r="BM761" s="17" t="s">
        <v>1058</v>
      </c>
    </row>
    <row r="762" spans="2:65" s="11" customFormat="1" x14ac:dyDescent="0.3">
      <c r="B762" s="181"/>
      <c r="D762" s="191" t="s">
        <v>197</v>
      </c>
      <c r="E762" s="190" t="s">
        <v>3</v>
      </c>
      <c r="F762" s="192" t="s">
        <v>1059</v>
      </c>
      <c r="H762" s="193">
        <v>14.1</v>
      </c>
      <c r="I762" s="186"/>
      <c r="L762" s="181"/>
      <c r="M762" s="187"/>
      <c r="N762" s="188"/>
      <c r="O762" s="188"/>
      <c r="P762" s="188"/>
      <c r="Q762" s="188"/>
      <c r="R762" s="188"/>
      <c r="S762" s="188"/>
      <c r="T762" s="189"/>
      <c r="AT762" s="190" t="s">
        <v>197</v>
      </c>
      <c r="AU762" s="190" t="s">
        <v>130</v>
      </c>
      <c r="AV762" s="11" t="s">
        <v>130</v>
      </c>
      <c r="AW762" s="11" t="s">
        <v>40</v>
      </c>
      <c r="AX762" s="11" t="s">
        <v>76</v>
      </c>
      <c r="AY762" s="190" t="s">
        <v>121</v>
      </c>
    </row>
    <row r="763" spans="2:65" s="11" customFormat="1" x14ac:dyDescent="0.3">
      <c r="B763" s="181"/>
      <c r="D763" s="191" t="s">
        <v>197</v>
      </c>
      <c r="E763" s="190" t="s">
        <v>3</v>
      </c>
      <c r="F763" s="192" t="s">
        <v>1060</v>
      </c>
      <c r="H763" s="193">
        <v>14.1</v>
      </c>
      <c r="I763" s="186"/>
      <c r="L763" s="181"/>
      <c r="M763" s="187"/>
      <c r="N763" s="188"/>
      <c r="O763" s="188"/>
      <c r="P763" s="188"/>
      <c r="Q763" s="188"/>
      <c r="R763" s="188"/>
      <c r="S763" s="188"/>
      <c r="T763" s="189"/>
      <c r="AT763" s="190" t="s">
        <v>197</v>
      </c>
      <c r="AU763" s="190" t="s">
        <v>130</v>
      </c>
      <c r="AV763" s="11" t="s">
        <v>130</v>
      </c>
      <c r="AW763" s="11" t="s">
        <v>40</v>
      </c>
      <c r="AX763" s="11" t="s">
        <v>76</v>
      </c>
      <c r="AY763" s="190" t="s">
        <v>121</v>
      </c>
    </row>
    <row r="764" spans="2:65" s="12" customFormat="1" x14ac:dyDescent="0.3">
      <c r="B764" s="194"/>
      <c r="D764" s="182" t="s">
        <v>197</v>
      </c>
      <c r="E764" s="195" t="s">
        <v>3</v>
      </c>
      <c r="F764" s="196" t="s">
        <v>1061</v>
      </c>
      <c r="H764" s="197">
        <v>28.2</v>
      </c>
      <c r="I764" s="198"/>
      <c r="L764" s="194"/>
      <c r="M764" s="199"/>
      <c r="N764" s="200"/>
      <c r="O764" s="200"/>
      <c r="P764" s="200"/>
      <c r="Q764" s="200"/>
      <c r="R764" s="200"/>
      <c r="S764" s="200"/>
      <c r="T764" s="201"/>
      <c r="AT764" s="202" t="s">
        <v>197</v>
      </c>
      <c r="AU764" s="202" t="s">
        <v>130</v>
      </c>
      <c r="AV764" s="12" t="s">
        <v>143</v>
      </c>
      <c r="AW764" s="12" t="s">
        <v>40</v>
      </c>
      <c r="AX764" s="12" t="s">
        <v>23</v>
      </c>
      <c r="AY764" s="202" t="s">
        <v>121</v>
      </c>
    </row>
    <row r="765" spans="2:65" s="1" customFormat="1" ht="22.5" customHeight="1" x14ac:dyDescent="0.3">
      <c r="B765" s="164"/>
      <c r="C765" s="213" t="s">
        <v>1062</v>
      </c>
      <c r="D765" s="213" t="s">
        <v>335</v>
      </c>
      <c r="E765" s="214" t="s">
        <v>1063</v>
      </c>
      <c r="F765" s="215" t="s">
        <v>1064</v>
      </c>
      <c r="G765" s="216" t="s">
        <v>211</v>
      </c>
      <c r="H765" s="217">
        <v>31.02</v>
      </c>
      <c r="I765" s="218">
        <v>0</v>
      </c>
      <c r="J765" s="219">
        <f>ROUND(I765*H765,2)</f>
        <v>0</v>
      </c>
      <c r="K765" s="215" t="s">
        <v>3</v>
      </c>
      <c r="L765" s="220"/>
      <c r="M765" s="221" t="s">
        <v>3</v>
      </c>
      <c r="N765" s="222" t="s">
        <v>48</v>
      </c>
      <c r="O765" s="36"/>
      <c r="P765" s="174">
        <f>O765*H765</f>
        <v>0</v>
      </c>
      <c r="Q765" s="174">
        <v>1.9199999999999998E-2</v>
      </c>
      <c r="R765" s="174">
        <f>Q765*H765</f>
        <v>0.59558399999999989</v>
      </c>
      <c r="S765" s="174">
        <v>0</v>
      </c>
      <c r="T765" s="175">
        <f>S765*H765</f>
        <v>0</v>
      </c>
      <c r="AR765" s="17" t="s">
        <v>405</v>
      </c>
      <c r="AT765" s="17" t="s">
        <v>335</v>
      </c>
      <c r="AU765" s="17" t="s">
        <v>130</v>
      </c>
      <c r="AY765" s="17" t="s">
        <v>121</v>
      </c>
      <c r="BE765" s="176">
        <f>IF(N765="základní",J765,0)</f>
        <v>0</v>
      </c>
      <c r="BF765" s="176">
        <f>IF(N765="snížená",J765,0)</f>
        <v>0</v>
      </c>
      <c r="BG765" s="176">
        <f>IF(N765="zákl. přenesená",J765,0)</f>
        <v>0</v>
      </c>
      <c r="BH765" s="176">
        <f>IF(N765="sníž. přenesená",J765,0)</f>
        <v>0</v>
      </c>
      <c r="BI765" s="176">
        <f>IF(N765="nulová",J765,0)</f>
        <v>0</v>
      </c>
      <c r="BJ765" s="17" t="s">
        <v>130</v>
      </c>
      <c r="BK765" s="176">
        <f>ROUND(I765*H765,2)</f>
        <v>0</v>
      </c>
      <c r="BL765" s="17" t="s">
        <v>305</v>
      </c>
      <c r="BM765" s="17" t="s">
        <v>1065</v>
      </c>
    </row>
    <row r="766" spans="2:65" s="11" customFormat="1" x14ac:dyDescent="0.3">
      <c r="B766" s="181"/>
      <c r="D766" s="182" t="s">
        <v>197</v>
      </c>
      <c r="E766" s="183" t="s">
        <v>3</v>
      </c>
      <c r="F766" s="184" t="s">
        <v>1066</v>
      </c>
      <c r="H766" s="185">
        <v>31.02</v>
      </c>
      <c r="I766" s="186"/>
      <c r="L766" s="181"/>
      <c r="M766" s="187"/>
      <c r="N766" s="188"/>
      <c r="O766" s="188"/>
      <c r="P766" s="188"/>
      <c r="Q766" s="188"/>
      <c r="R766" s="188"/>
      <c r="S766" s="188"/>
      <c r="T766" s="189"/>
      <c r="AT766" s="190" t="s">
        <v>197</v>
      </c>
      <c r="AU766" s="190" t="s">
        <v>130</v>
      </c>
      <c r="AV766" s="11" t="s">
        <v>130</v>
      </c>
      <c r="AW766" s="11" t="s">
        <v>40</v>
      </c>
      <c r="AX766" s="11" t="s">
        <v>23</v>
      </c>
      <c r="AY766" s="190" t="s">
        <v>121</v>
      </c>
    </row>
    <row r="767" spans="2:65" s="1" customFormat="1" ht="22.5" customHeight="1" x14ac:dyDescent="0.3">
      <c r="B767" s="164"/>
      <c r="C767" s="165" t="s">
        <v>1067</v>
      </c>
      <c r="D767" s="165" t="s">
        <v>124</v>
      </c>
      <c r="E767" s="166" t="s">
        <v>1068</v>
      </c>
      <c r="F767" s="167" t="s">
        <v>1069</v>
      </c>
      <c r="G767" s="168" t="s">
        <v>211</v>
      </c>
      <c r="H767" s="169">
        <v>28.2</v>
      </c>
      <c r="I767" s="170">
        <v>0</v>
      </c>
      <c r="J767" s="171">
        <f>ROUND(I767*H767,2)</f>
        <v>0</v>
      </c>
      <c r="K767" s="167" t="s">
        <v>128</v>
      </c>
      <c r="L767" s="35"/>
      <c r="M767" s="172" t="s">
        <v>3</v>
      </c>
      <c r="N767" s="173" t="s">
        <v>48</v>
      </c>
      <c r="O767" s="36"/>
      <c r="P767" s="174">
        <f>O767*H767</f>
        <v>0</v>
      </c>
      <c r="Q767" s="174">
        <v>0</v>
      </c>
      <c r="R767" s="174">
        <f>Q767*H767</f>
        <v>0</v>
      </c>
      <c r="S767" s="174">
        <v>0</v>
      </c>
      <c r="T767" s="175">
        <f>S767*H767</f>
        <v>0</v>
      </c>
      <c r="AR767" s="17" t="s">
        <v>305</v>
      </c>
      <c r="AT767" s="17" t="s">
        <v>124</v>
      </c>
      <c r="AU767" s="17" t="s">
        <v>130</v>
      </c>
      <c r="AY767" s="17" t="s">
        <v>121</v>
      </c>
      <c r="BE767" s="176">
        <f>IF(N767="základní",J767,0)</f>
        <v>0</v>
      </c>
      <c r="BF767" s="176">
        <f>IF(N767="snížená",J767,0)</f>
        <v>0</v>
      </c>
      <c r="BG767" s="176">
        <f>IF(N767="zákl. přenesená",J767,0)</f>
        <v>0</v>
      </c>
      <c r="BH767" s="176">
        <f>IF(N767="sníž. přenesená",J767,0)</f>
        <v>0</v>
      </c>
      <c r="BI767" s="176">
        <f>IF(N767="nulová",J767,0)</f>
        <v>0</v>
      </c>
      <c r="BJ767" s="17" t="s">
        <v>130</v>
      </c>
      <c r="BK767" s="176">
        <f>ROUND(I767*H767,2)</f>
        <v>0</v>
      </c>
      <c r="BL767" s="17" t="s">
        <v>305</v>
      </c>
      <c r="BM767" s="17" t="s">
        <v>1070</v>
      </c>
    </row>
    <row r="768" spans="2:65" s="1" customFormat="1" ht="22.5" customHeight="1" x14ac:dyDescent="0.3">
      <c r="B768" s="164"/>
      <c r="C768" s="165" t="s">
        <v>1071</v>
      </c>
      <c r="D768" s="165" t="s">
        <v>124</v>
      </c>
      <c r="E768" s="166" t="s">
        <v>1072</v>
      </c>
      <c r="F768" s="167" t="s">
        <v>1073</v>
      </c>
      <c r="G768" s="168" t="s">
        <v>211</v>
      </c>
      <c r="H768" s="169">
        <v>28.2</v>
      </c>
      <c r="I768" s="170">
        <v>0</v>
      </c>
      <c r="J768" s="171">
        <f>ROUND(I768*H768,2)</f>
        <v>0</v>
      </c>
      <c r="K768" s="167" t="s">
        <v>128</v>
      </c>
      <c r="L768" s="35"/>
      <c r="M768" s="172" t="s">
        <v>3</v>
      </c>
      <c r="N768" s="173" t="s">
        <v>48</v>
      </c>
      <c r="O768" s="36"/>
      <c r="P768" s="174">
        <f>O768*H768</f>
        <v>0</v>
      </c>
      <c r="Q768" s="174">
        <v>2.9999999999999997E-4</v>
      </c>
      <c r="R768" s="174">
        <f>Q768*H768</f>
        <v>8.4599999999999988E-3</v>
      </c>
      <c r="S768" s="174">
        <v>0</v>
      </c>
      <c r="T768" s="175">
        <f>S768*H768</f>
        <v>0</v>
      </c>
      <c r="AR768" s="17" t="s">
        <v>305</v>
      </c>
      <c r="AT768" s="17" t="s">
        <v>124</v>
      </c>
      <c r="AU768" s="17" t="s">
        <v>130</v>
      </c>
      <c r="AY768" s="17" t="s">
        <v>121</v>
      </c>
      <c r="BE768" s="176">
        <f>IF(N768="základní",J768,0)</f>
        <v>0</v>
      </c>
      <c r="BF768" s="176">
        <f>IF(N768="snížená",J768,0)</f>
        <v>0</v>
      </c>
      <c r="BG768" s="176">
        <f>IF(N768="zákl. přenesená",J768,0)</f>
        <v>0</v>
      </c>
      <c r="BH768" s="176">
        <f>IF(N768="sníž. přenesená",J768,0)</f>
        <v>0</v>
      </c>
      <c r="BI768" s="176">
        <f>IF(N768="nulová",J768,0)</f>
        <v>0</v>
      </c>
      <c r="BJ768" s="17" t="s">
        <v>130</v>
      </c>
      <c r="BK768" s="176">
        <f>ROUND(I768*H768,2)</f>
        <v>0</v>
      </c>
      <c r="BL768" s="17" t="s">
        <v>305</v>
      </c>
      <c r="BM768" s="17" t="s">
        <v>1074</v>
      </c>
    </row>
    <row r="769" spans="2:65" s="1" customFormat="1" ht="22.5" customHeight="1" x14ac:dyDescent="0.3">
      <c r="B769" s="164"/>
      <c r="C769" s="165" t="s">
        <v>1075</v>
      </c>
      <c r="D769" s="165" t="s">
        <v>124</v>
      </c>
      <c r="E769" s="166" t="s">
        <v>1076</v>
      </c>
      <c r="F769" s="167" t="s">
        <v>1077</v>
      </c>
      <c r="G769" s="168" t="s">
        <v>242</v>
      </c>
      <c r="H769" s="169">
        <v>8.4</v>
      </c>
      <c r="I769" s="170">
        <v>0</v>
      </c>
      <c r="J769" s="171">
        <f>ROUND(I769*H769,2)</f>
        <v>0</v>
      </c>
      <c r="K769" s="167" t="s">
        <v>128</v>
      </c>
      <c r="L769" s="35"/>
      <c r="M769" s="172" t="s">
        <v>3</v>
      </c>
      <c r="N769" s="173" t="s">
        <v>48</v>
      </c>
      <c r="O769" s="36"/>
      <c r="P769" s="174">
        <f>O769*H769</f>
        <v>0</v>
      </c>
      <c r="Q769" s="174">
        <v>2.0000000000000001E-4</v>
      </c>
      <c r="R769" s="174">
        <f>Q769*H769</f>
        <v>1.6800000000000001E-3</v>
      </c>
      <c r="S769" s="174">
        <v>0</v>
      </c>
      <c r="T769" s="175">
        <f>S769*H769</f>
        <v>0</v>
      </c>
      <c r="AR769" s="17" t="s">
        <v>305</v>
      </c>
      <c r="AT769" s="17" t="s">
        <v>124</v>
      </c>
      <c r="AU769" s="17" t="s">
        <v>130</v>
      </c>
      <c r="AY769" s="17" t="s">
        <v>121</v>
      </c>
      <c r="BE769" s="176">
        <f>IF(N769="základní",J769,0)</f>
        <v>0</v>
      </c>
      <c r="BF769" s="176">
        <f>IF(N769="snížená",J769,0)</f>
        <v>0</v>
      </c>
      <c r="BG769" s="176">
        <f>IF(N769="zákl. přenesená",J769,0)</f>
        <v>0</v>
      </c>
      <c r="BH769" s="176">
        <f>IF(N769="sníž. přenesená",J769,0)</f>
        <v>0</v>
      </c>
      <c r="BI769" s="176">
        <f>IF(N769="nulová",J769,0)</f>
        <v>0</v>
      </c>
      <c r="BJ769" s="17" t="s">
        <v>130</v>
      </c>
      <c r="BK769" s="176">
        <f>ROUND(I769*H769,2)</f>
        <v>0</v>
      </c>
      <c r="BL769" s="17" t="s">
        <v>305</v>
      </c>
      <c r="BM769" s="17" t="s">
        <v>1078</v>
      </c>
    </row>
    <row r="770" spans="2:65" s="11" customFormat="1" x14ac:dyDescent="0.3">
      <c r="B770" s="181"/>
      <c r="D770" s="191" t="s">
        <v>197</v>
      </c>
      <c r="E770" s="190" t="s">
        <v>3</v>
      </c>
      <c r="F770" s="192" t="s">
        <v>1079</v>
      </c>
      <c r="H770" s="193">
        <v>4</v>
      </c>
      <c r="I770" s="186"/>
      <c r="L770" s="181"/>
      <c r="M770" s="187"/>
      <c r="N770" s="188"/>
      <c r="O770" s="188"/>
      <c r="P770" s="188"/>
      <c r="Q770" s="188"/>
      <c r="R770" s="188"/>
      <c r="S770" s="188"/>
      <c r="T770" s="189"/>
      <c r="AT770" s="190" t="s">
        <v>197</v>
      </c>
      <c r="AU770" s="190" t="s">
        <v>130</v>
      </c>
      <c r="AV770" s="11" t="s">
        <v>130</v>
      </c>
      <c r="AW770" s="11" t="s">
        <v>40</v>
      </c>
      <c r="AX770" s="11" t="s">
        <v>76</v>
      </c>
      <c r="AY770" s="190" t="s">
        <v>121</v>
      </c>
    </row>
    <row r="771" spans="2:65" s="11" customFormat="1" x14ac:dyDescent="0.3">
      <c r="B771" s="181"/>
      <c r="D771" s="191" t="s">
        <v>197</v>
      </c>
      <c r="E771" s="190" t="s">
        <v>3</v>
      </c>
      <c r="F771" s="192" t="s">
        <v>1080</v>
      </c>
      <c r="H771" s="193">
        <v>4.4000000000000004</v>
      </c>
      <c r="I771" s="186"/>
      <c r="L771" s="181"/>
      <c r="M771" s="187"/>
      <c r="N771" s="188"/>
      <c r="O771" s="188"/>
      <c r="P771" s="188"/>
      <c r="Q771" s="188"/>
      <c r="R771" s="188"/>
      <c r="S771" s="188"/>
      <c r="T771" s="189"/>
      <c r="AT771" s="190" t="s">
        <v>197</v>
      </c>
      <c r="AU771" s="190" t="s">
        <v>130</v>
      </c>
      <c r="AV771" s="11" t="s">
        <v>130</v>
      </c>
      <c r="AW771" s="11" t="s">
        <v>40</v>
      </c>
      <c r="AX771" s="11" t="s">
        <v>76</v>
      </c>
      <c r="AY771" s="190" t="s">
        <v>121</v>
      </c>
    </row>
    <row r="772" spans="2:65" s="12" customFormat="1" x14ac:dyDescent="0.3">
      <c r="B772" s="194"/>
      <c r="D772" s="182" t="s">
        <v>197</v>
      </c>
      <c r="E772" s="195" t="s">
        <v>3</v>
      </c>
      <c r="F772" s="196" t="s">
        <v>204</v>
      </c>
      <c r="H772" s="197">
        <v>8.4</v>
      </c>
      <c r="I772" s="198"/>
      <c r="L772" s="194"/>
      <c r="M772" s="199"/>
      <c r="N772" s="200"/>
      <c r="O772" s="200"/>
      <c r="P772" s="200"/>
      <c r="Q772" s="200"/>
      <c r="R772" s="200"/>
      <c r="S772" s="200"/>
      <c r="T772" s="201"/>
      <c r="AT772" s="202" t="s">
        <v>197</v>
      </c>
      <c r="AU772" s="202" t="s">
        <v>130</v>
      </c>
      <c r="AV772" s="12" t="s">
        <v>143</v>
      </c>
      <c r="AW772" s="12" t="s">
        <v>40</v>
      </c>
      <c r="AX772" s="12" t="s">
        <v>23</v>
      </c>
      <c r="AY772" s="202" t="s">
        <v>121</v>
      </c>
    </row>
    <row r="773" spans="2:65" s="1" customFormat="1" ht="31.5" customHeight="1" x14ac:dyDescent="0.3">
      <c r="B773" s="164"/>
      <c r="C773" s="213" t="s">
        <v>1081</v>
      </c>
      <c r="D773" s="213" t="s">
        <v>335</v>
      </c>
      <c r="E773" s="214" t="s">
        <v>1082</v>
      </c>
      <c r="F773" s="215" t="s">
        <v>1083</v>
      </c>
      <c r="G773" s="216" t="s">
        <v>242</v>
      </c>
      <c r="H773" s="217">
        <v>4.4000000000000004</v>
      </c>
      <c r="I773" s="218">
        <v>0</v>
      </c>
      <c r="J773" s="219">
        <f>ROUND(I773*H773,2)</f>
        <v>0</v>
      </c>
      <c r="K773" s="215" t="s">
        <v>3</v>
      </c>
      <c r="L773" s="220"/>
      <c r="M773" s="221" t="s">
        <v>3</v>
      </c>
      <c r="N773" s="222" t="s">
        <v>48</v>
      </c>
      <c r="O773" s="36"/>
      <c r="P773" s="174">
        <f>O773*H773</f>
        <v>0</v>
      </c>
      <c r="Q773" s="174">
        <v>0</v>
      </c>
      <c r="R773" s="174">
        <f>Q773*H773</f>
        <v>0</v>
      </c>
      <c r="S773" s="174">
        <v>0</v>
      </c>
      <c r="T773" s="175">
        <f>S773*H773</f>
        <v>0</v>
      </c>
      <c r="AR773" s="17" t="s">
        <v>405</v>
      </c>
      <c r="AT773" s="17" t="s">
        <v>335</v>
      </c>
      <c r="AU773" s="17" t="s">
        <v>130</v>
      </c>
      <c r="AY773" s="17" t="s">
        <v>121</v>
      </c>
      <c r="BE773" s="176">
        <f>IF(N773="základní",J773,0)</f>
        <v>0</v>
      </c>
      <c r="BF773" s="176">
        <f>IF(N773="snížená",J773,0)</f>
        <v>0</v>
      </c>
      <c r="BG773" s="176">
        <f>IF(N773="zákl. přenesená",J773,0)</f>
        <v>0</v>
      </c>
      <c r="BH773" s="176">
        <f>IF(N773="sníž. přenesená",J773,0)</f>
        <v>0</v>
      </c>
      <c r="BI773" s="176">
        <f>IF(N773="nulová",J773,0)</f>
        <v>0</v>
      </c>
      <c r="BJ773" s="17" t="s">
        <v>130</v>
      </c>
      <c r="BK773" s="176">
        <f>ROUND(I773*H773,2)</f>
        <v>0</v>
      </c>
      <c r="BL773" s="17" t="s">
        <v>305</v>
      </c>
      <c r="BM773" s="17" t="s">
        <v>1084</v>
      </c>
    </row>
    <row r="774" spans="2:65" s="11" customFormat="1" x14ac:dyDescent="0.3">
      <c r="B774" s="181"/>
      <c r="D774" s="182" t="s">
        <v>197</v>
      </c>
      <c r="E774" s="183" t="s">
        <v>3</v>
      </c>
      <c r="F774" s="184" t="s">
        <v>1085</v>
      </c>
      <c r="H774" s="185">
        <v>4.4000000000000004</v>
      </c>
      <c r="I774" s="186"/>
      <c r="L774" s="181"/>
      <c r="M774" s="187"/>
      <c r="N774" s="188"/>
      <c r="O774" s="188"/>
      <c r="P774" s="188"/>
      <c r="Q774" s="188"/>
      <c r="R774" s="188"/>
      <c r="S774" s="188"/>
      <c r="T774" s="189"/>
      <c r="AT774" s="190" t="s">
        <v>197</v>
      </c>
      <c r="AU774" s="190" t="s">
        <v>130</v>
      </c>
      <c r="AV774" s="11" t="s">
        <v>130</v>
      </c>
      <c r="AW774" s="11" t="s">
        <v>40</v>
      </c>
      <c r="AX774" s="11" t="s">
        <v>23</v>
      </c>
      <c r="AY774" s="190" t="s">
        <v>121</v>
      </c>
    </row>
    <row r="775" spans="2:65" s="1" customFormat="1" ht="31.5" customHeight="1" x14ac:dyDescent="0.3">
      <c r="B775" s="164"/>
      <c r="C775" s="213" t="s">
        <v>1086</v>
      </c>
      <c r="D775" s="213" t="s">
        <v>335</v>
      </c>
      <c r="E775" s="214" t="s">
        <v>1087</v>
      </c>
      <c r="F775" s="215" t="s">
        <v>1088</v>
      </c>
      <c r="G775" s="216" t="s">
        <v>242</v>
      </c>
      <c r="H775" s="217">
        <v>4.84</v>
      </c>
      <c r="I775" s="218">
        <v>0</v>
      </c>
      <c r="J775" s="219">
        <f>ROUND(I775*H775,2)</f>
        <v>0</v>
      </c>
      <c r="K775" s="215" t="s">
        <v>3</v>
      </c>
      <c r="L775" s="220"/>
      <c r="M775" s="221" t="s">
        <v>3</v>
      </c>
      <c r="N775" s="222" t="s">
        <v>48</v>
      </c>
      <c r="O775" s="36"/>
      <c r="P775" s="174">
        <f>O775*H775</f>
        <v>0</v>
      </c>
      <c r="Q775" s="174">
        <v>0</v>
      </c>
      <c r="R775" s="174">
        <f>Q775*H775</f>
        <v>0</v>
      </c>
      <c r="S775" s="174">
        <v>0</v>
      </c>
      <c r="T775" s="175">
        <f>S775*H775</f>
        <v>0</v>
      </c>
      <c r="AR775" s="17" t="s">
        <v>405</v>
      </c>
      <c r="AT775" s="17" t="s">
        <v>335</v>
      </c>
      <c r="AU775" s="17" t="s">
        <v>130</v>
      </c>
      <c r="AY775" s="17" t="s">
        <v>121</v>
      </c>
      <c r="BE775" s="176">
        <f>IF(N775="základní",J775,0)</f>
        <v>0</v>
      </c>
      <c r="BF775" s="176">
        <f>IF(N775="snížená",J775,0)</f>
        <v>0</v>
      </c>
      <c r="BG775" s="176">
        <f>IF(N775="zákl. přenesená",J775,0)</f>
        <v>0</v>
      </c>
      <c r="BH775" s="176">
        <f>IF(N775="sníž. přenesená",J775,0)</f>
        <v>0</v>
      </c>
      <c r="BI775" s="176">
        <f>IF(N775="nulová",J775,0)</f>
        <v>0</v>
      </c>
      <c r="BJ775" s="17" t="s">
        <v>130</v>
      </c>
      <c r="BK775" s="176">
        <f>ROUND(I775*H775,2)</f>
        <v>0</v>
      </c>
      <c r="BL775" s="17" t="s">
        <v>305</v>
      </c>
      <c r="BM775" s="17" t="s">
        <v>1089</v>
      </c>
    </row>
    <row r="776" spans="2:65" s="11" customFormat="1" x14ac:dyDescent="0.3">
      <c r="B776" s="181"/>
      <c r="D776" s="182" t="s">
        <v>197</v>
      </c>
      <c r="E776" s="183" t="s">
        <v>3</v>
      </c>
      <c r="F776" s="184" t="s">
        <v>1090</v>
      </c>
      <c r="H776" s="185">
        <v>4.84</v>
      </c>
      <c r="I776" s="186"/>
      <c r="L776" s="181"/>
      <c r="M776" s="187"/>
      <c r="N776" s="188"/>
      <c r="O776" s="188"/>
      <c r="P776" s="188"/>
      <c r="Q776" s="188"/>
      <c r="R776" s="188"/>
      <c r="S776" s="188"/>
      <c r="T776" s="189"/>
      <c r="AT776" s="190" t="s">
        <v>197</v>
      </c>
      <c r="AU776" s="190" t="s">
        <v>130</v>
      </c>
      <c r="AV776" s="11" t="s">
        <v>130</v>
      </c>
      <c r="AW776" s="11" t="s">
        <v>40</v>
      </c>
      <c r="AX776" s="11" t="s">
        <v>23</v>
      </c>
      <c r="AY776" s="190" t="s">
        <v>121</v>
      </c>
    </row>
    <row r="777" spans="2:65" s="1" customFormat="1" ht="22.5" customHeight="1" x14ac:dyDescent="0.3">
      <c r="B777" s="164"/>
      <c r="C777" s="165" t="s">
        <v>1091</v>
      </c>
      <c r="D777" s="165" t="s">
        <v>124</v>
      </c>
      <c r="E777" s="166" t="s">
        <v>1092</v>
      </c>
      <c r="F777" s="167" t="s">
        <v>1093</v>
      </c>
      <c r="G777" s="168" t="s">
        <v>637</v>
      </c>
      <c r="H777" s="169">
        <v>0.70399999999999996</v>
      </c>
      <c r="I777" s="170">
        <v>0</v>
      </c>
      <c r="J777" s="171">
        <f>ROUND(I777*H777,2)</f>
        <v>0</v>
      </c>
      <c r="K777" s="167" t="s">
        <v>128</v>
      </c>
      <c r="L777" s="35"/>
      <c r="M777" s="172" t="s">
        <v>3</v>
      </c>
      <c r="N777" s="173" t="s">
        <v>48</v>
      </c>
      <c r="O777" s="36"/>
      <c r="P777" s="174">
        <f>O777*H777</f>
        <v>0</v>
      </c>
      <c r="Q777" s="174">
        <v>0</v>
      </c>
      <c r="R777" s="174">
        <f>Q777*H777</f>
        <v>0</v>
      </c>
      <c r="S777" s="174">
        <v>0</v>
      </c>
      <c r="T777" s="175">
        <f>S777*H777</f>
        <v>0</v>
      </c>
      <c r="AR777" s="17" t="s">
        <v>305</v>
      </c>
      <c r="AT777" s="17" t="s">
        <v>124</v>
      </c>
      <c r="AU777" s="17" t="s">
        <v>130</v>
      </c>
      <c r="AY777" s="17" t="s">
        <v>121</v>
      </c>
      <c r="BE777" s="176">
        <f>IF(N777="základní",J777,0)</f>
        <v>0</v>
      </c>
      <c r="BF777" s="176">
        <f>IF(N777="snížená",J777,0)</f>
        <v>0</v>
      </c>
      <c r="BG777" s="176">
        <f>IF(N777="zákl. přenesená",J777,0)</f>
        <v>0</v>
      </c>
      <c r="BH777" s="176">
        <f>IF(N777="sníž. přenesená",J777,0)</f>
        <v>0</v>
      </c>
      <c r="BI777" s="176">
        <f>IF(N777="nulová",J777,0)</f>
        <v>0</v>
      </c>
      <c r="BJ777" s="17" t="s">
        <v>130</v>
      </c>
      <c r="BK777" s="176">
        <f>ROUND(I777*H777,2)</f>
        <v>0</v>
      </c>
      <c r="BL777" s="17" t="s">
        <v>305</v>
      </c>
      <c r="BM777" s="17" t="s">
        <v>1094</v>
      </c>
    </row>
    <row r="778" spans="2:65" s="1" customFormat="1" ht="22.5" customHeight="1" x14ac:dyDescent="0.3">
      <c r="B778" s="164"/>
      <c r="C778" s="165" t="s">
        <v>1095</v>
      </c>
      <c r="D778" s="165" t="s">
        <v>124</v>
      </c>
      <c r="E778" s="166" t="s">
        <v>1096</v>
      </c>
      <c r="F778" s="167" t="s">
        <v>1097</v>
      </c>
      <c r="G778" s="168" t="s">
        <v>637</v>
      </c>
      <c r="H778" s="169">
        <v>0.70399999999999996</v>
      </c>
      <c r="I778" s="170">
        <v>0</v>
      </c>
      <c r="J778" s="171">
        <f>ROUND(I778*H778,2)</f>
        <v>0</v>
      </c>
      <c r="K778" s="167" t="s">
        <v>128</v>
      </c>
      <c r="L778" s="35"/>
      <c r="M778" s="172" t="s">
        <v>3</v>
      </c>
      <c r="N778" s="173" t="s">
        <v>48</v>
      </c>
      <c r="O778" s="36"/>
      <c r="P778" s="174">
        <f>O778*H778</f>
        <v>0</v>
      </c>
      <c r="Q778" s="174">
        <v>0</v>
      </c>
      <c r="R778" s="174">
        <f>Q778*H778</f>
        <v>0</v>
      </c>
      <c r="S778" s="174">
        <v>0</v>
      </c>
      <c r="T778" s="175">
        <f>S778*H778</f>
        <v>0</v>
      </c>
      <c r="AR778" s="17" t="s">
        <v>305</v>
      </c>
      <c r="AT778" s="17" t="s">
        <v>124</v>
      </c>
      <c r="AU778" s="17" t="s">
        <v>130</v>
      </c>
      <c r="AY778" s="17" t="s">
        <v>121</v>
      </c>
      <c r="BE778" s="176">
        <f>IF(N778="základní",J778,0)</f>
        <v>0</v>
      </c>
      <c r="BF778" s="176">
        <f>IF(N778="snížená",J778,0)</f>
        <v>0</v>
      </c>
      <c r="BG778" s="176">
        <f>IF(N778="zákl. přenesená",J778,0)</f>
        <v>0</v>
      </c>
      <c r="BH778" s="176">
        <f>IF(N778="sníž. přenesená",J778,0)</f>
        <v>0</v>
      </c>
      <c r="BI778" s="176">
        <f>IF(N778="nulová",J778,0)</f>
        <v>0</v>
      </c>
      <c r="BJ778" s="17" t="s">
        <v>130</v>
      </c>
      <c r="BK778" s="176">
        <f>ROUND(I778*H778,2)</f>
        <v>0</v>
      </c>
      <c r="BL778" s="17" t="s">
        <v>305</v>
      </c>
      <c r="BM778" s="17" t="s">
        <v>1098</v>
      </c>
    </row>
    <row r="779" spans="2:65" s="10" customFormat="1" ht="29.85" customHeight="1" x14ac:dyDescent="0.3">
      <c r="B779" s="150"/>
      <c r="D779" s="161" t="s">
        <v>75</v>
      </c>
      <c r="E779" s="162" t="s">
        <v>1099</v>
      </c>
      <c r="F779" s="162" t="s">
        <v>1100</v>
      </c>
      <c r="I779" s="153"/>
      <c r="J779" s="163">
        <f>BK779</f>
        <v>0</v>
      </c>
      <c r="L779" s="150"/>
      <c r="M779" s="155"/>
      <c r="N779" s="156"/>
      <c r="O779" s="156"/>
      <c r="P779" s="157">
        <f>SUM(P780:P832)</f>
        <v>0</v>
      </c>
      <c r="Q779" s="156"/>
      <c r="R779" s="157">
        <f>SUM(R780:R832)</f>
        <v>10.6432</v>
      </c>
      <c r="S779" s="156"/>
      <c r="T779" s="158">
        <f>SUM(T780:T832)</f>
        <v>2.2458</v>
      </c>
      <c r="AR779" s="151" t="s">
        <v>130</v>
      </c>
      <c r="AT779" s="159" t="s">
        <v>75</v>
      </c>
      <c r="AU779" s="159" t="s">
        <v>23</v>
      </c>
      <c r="AY779" s="151" t="s">
        <v>121</v>
      </c>
      <c r="BK779" s="160">
        <f>SUM(BK780:BK832)</f>
        <v>0</v>
      </c>
    </row>
    <row r="780" spans="2:65" s="1" customFormat="1" ht="22.5" customHeight="1" x14ac:dyDescent="0.3">
      <c r="B780" s="164"/>
      <c r="C780" s="165" t="s">
        <v>1101</v>
      </c>
      <c r="D780" s="165" t="s">
        <v>124</v>
      </c>
      <c r="E780" s="166" t="s">
        <v>1102</v>
      </c>
      <c r="F780" s="167" t="s">
        <v>1103</v>
      </c>
      <c r="G780" s="168" t="s">
        <v>211</v>
      </c>
      <c r="H780" s="169">
        <v>837</v>
      </c>
      <c r="I780" s="170">
        <v>0</v>
      </c>
      <c r="J780" s="171">
        <f>ROUND(I780*H780,2)</f>
        <v>0</v>
      </c>
      <c r="K780" s="167" t="s">
        <v>128</v>
      </c>
      <c r="L780" s="35"/>
      <c r="M780" s="172" t="s">
        <v>3</v>
      </c>
      <c r="N780" s="173" t="s">
        <v>48</v>
      </c>
      <c r="O780" s="36"/>
      <c r="P780" s="174">
        <f>O780*H780</f>
        <v>0</v>
      </c>
      <c r="Q780" s="174">
        <v>0</v>
      </c>
      <c r="R780" s="174">
        <f>Q780*H780</f>
        <v>0</v>
      </c>
      <c r="S780" s="174">
        <v>0</v>
      </c>
      <c r="T780" s="175">
        <f>S780*H780</f>
        <v>0</v>
      </c>
      <c r="AR780" s="17" t="s">
        <v>305</v>
      </c>
      <c r="AT780" s="17" t="s">
        <v>124</v>
      </c>
      <c r="AU780" s="17" t="s">
        <v>130</v>
      </c>
      <c r="AY780" s="17" t="s">
        <v>121</v>
      </c>
      <c r="BE780" s="176">
        <f>IF(N780="základní",J780,0)</f>
        <v>0</v>
      </c>
      <c r="BF780" s="176">
        <f>IF(N780="snížená",J780,0)</f>
        <v>0</v>
      </c>
      <c r="BG780" s="176">
        <f>IF(N780="zákl. přenesená",J780,0)</f>
        <v>0</v>
      </c>
      <c r="BH780" s="176">
        <f>IF(N780="sníž. přenesená",J780,0)</f>
        <v>0</v>
      </c>
      <c r="BI780" s="176">
        <f>IF(N780="nulová",J780,0)</f>
        <v>0</v>
      </c>
      <c r="BJ780" s="17" t="s">
        <v>130</v>
      </c>
      <c r="BK780" s="176">
        <f>ROUND(I780*H780,2)</f>
        <v>0</v>
      </c>
      <c r="BL780" s="17" t="s">
        <v>305</v>
      </c>
      <c r="BM780" s="17" t="s">
        <v>1104</v>
      </c>
    </row>
    <row r="781" spans="2:65" s="11" customFormat="1" x14ac:dyDescent="0.3">
      <c r="B781" s="181"/>
      <c r="D781" s="191" t="s">
        <v>197</v>
      </c>
      <c r="E781" s="190" t="s">
        <v>3</v>
      </c>
      <c r="F781" s="192" t="s">
        <v>1105</v>
      </c>
      <c r="H781" s="193">
        <v>418.5</v>
      </c>
      <c r="I781" s="186"/>
      <c r="L781" s="181"/>
      <c r="M781" s="187"/>
      <c r="N781" s="188"/>
      <c r="O781" s="188"/>
      <c r="P781" s="188"/>
      <c r="Q781" s="188"/>
      <c r="R781" s="188"/>
      <c r="S781" s="188"/>
      <c r="T781" s="189"/>
      <c r="AT781" s="190" t="s">
        <v>197</v>
      </c>
      <c r="AU781" s="190" t="s">
        <v>130</v>
      </c>
      <c r="AV781" s="11" t="s">
        <v>130</v>
      </c>
      <c r="AW781" s="11" t="s">
        <v>40</v>
      </c>
      <c r="AX781" s="11" t="s">
        <v>76</v>
      </c>
      <c r="AY781" s="190" t="s">
        <v>121</v>
      </c>
    </row>
    <row r="782" spans="2:65" s="11" customFormat="1" x14ac:dyDescent="0.3">
      <c r="B782" s="181"/>
      <c r="D782" s="191" t="s">
        <v>197</v>
      </c>
      <c r="E782" s="190" t="s">
        <v>3</v>
      </c>
      <c r="F782" s="192" t="s">
        <v>1106</v>
      </c>
      <c r="H782" s="193">
        <v>418.5</v>
      </c>
      <c r="I782" s="186"/>
      <c r="L782" s="181"/>
      <c r="M782" s="187"/>
      <c r="N782" s="188"/>
      <c r="O782" s="188"/>
      <c r="P782" s="188"/>
      <c r="Q782" s="188"/>
      <c r="R782" s="188"/>
      <c r="S782" s="188"/>
      <c r="T782" s="189"/>
      <c r="AT782" s="190" t="s">
        <v>197</v>
      </c>
      <c r="AU782" s="190" t="s">
        <v>130</v>
      </c>
      <c r="AV782" s="11" t="s">
        <v>130</v>
      </c>
      <c r="AW782" s="11" t="s">
        <v>40</v>
      </c>
      <c r="AX782" s="11" t="s">
        <v>76</v>
      </c>
      <c r="AY782" s="190" t="s">
        <v>121</v>
      </c>
    </row>
    <row r="783" spans="2:65" s="12" customFormat="1" x14ac:dyDescent="0.3">
      <c r="B783" s="194"/>
      <c r="D783" s="182" t="s">
        <v>197</v>
      </c>
      <c r="E783" s="195" t="s">
        <v>3</v>
      </c>
      <c r="F783" s="196" t="s">
        <v>204</v>
      </c>
      <c r="H783" s="197">
        <v>837</v>
      </c>
      <c r="I783" s="198"/>
      <c r="L783" s="194"/>
      <c r="M783" s="199"/>
      <c r="N783" s="200"/>
      <c r="O783" s="200"/>
      <c r="P783" s="200"/>
      <c r="Q783" s="200"/>
      <c r="R783" s="200"/>
      <c r="S783" s="200"/>
      <c r="T783" s="201"/>
      <c r="AT783" s="202" t="s">
        <v>197</v>
      </c>
      <c r="AU783" s="202" t="s">
        <v>130</v>
      </c>
      <c r="AV783" s="12" t="s">
        <v>143</v>
      </c>
      <c r="AW783" s="12" t="s">
        <v>40</v>
      </c>
      <c r="AX783" s="12" t="s">
        <v>23</v>
      </c>
      <c r="AY783" s="202" t="s">
        <v>121</v>
      </c>
    </row>
    <row r="784" spans="2:65" s="1" customFormat="1" ht="22.5" customHeight="1" x14ac:dyDescent="0.3">
      <c r="B784" s="164"/>
      <c r="C784" s="165" t="s">
        <v>1107</v>
      </c>
      <c r="D784" s="165" t="s">
        <v>124</v>
      </c>
      <c r="E784" s="166" t="s">
        <v>1108</v>
      </c>
      <c r="F784" s="167" t="s">
        <v>1109</v>
      </c>
      <c r="G784" s="168" t="s">
        <v>211</v>
      </c>
      <c r="H784" s="169">
        <v>837</v>
      </c>
      <c r="I784" s="170">
        <v>0</v>
      </c>
      <c r="J784" s="171">
        <f>ROUND(I784*H784,2)</f>
        <v>0</v>
      </c>
      <c r="K784" s="167" t="s">
        <v>128</v>
      </c>
      <c r="L784" s="35"/>
      <c r="M784" s="172" t="s">
        <v>3</v>
      </c>
      <c r="N784" s="173" t="s">
        <v>48</v>
      </c>
      <c r="O784" s="36"/>
      <c r="P784" s="174">
        <f>O784*H784</f>
        <v>0</v>
      </c>
      <c r="Q784" s="174">
        <v>0</v>
      </c>
      <c r="R784" s="174">
        <f>Q784*H784</f>
        <v>0</v>
      </c>
      <c r="S784" s="174">
        <v>0</v>
      </c>
      <c r="T784" s="175">
        <f>S784*H784</f>
        <v>0</v>
      </c>
      <c r="AR784" s="17" t="s">
        <v>305</v>
      </c>
      <c r="AT784" s="17" t="s">
        <v>124</v>
      </c>
      <c r="AU784" s="17" t="s">
        <v>130</v>
      </c>
      <c r="AY784" s="17" t="s">
        <v>121</v>
      </c>
      <c r="BE784" s="176">
        <f>IF(N784="základní",J784,0)</f>
        <v>0</v>
      </c>
      <c r="BF784" s="176">
        <f>IF(N784="snížená",J784,0)</f>
        <v>0</v>
      </c>
      <c r="BG784" s="176">
        <f>IF(N784="zákl. přenesená",J784,0)</f>
        <v>0</v>
      </c>
      <c r="BH784" s="176">
        <f>IF(N784="sníž. přenesená",J784,0)</f>
        <v>0</v>
      </c>
      <c r="BI784" s="176">
        <f>IF(N784="nulová",J784,0)</f>
        <v>0</v>
      </c>
      <c r="BJ784" s="17" t="s">
        <v>130</v>
      </c>
      <c r="BK784" s="176">
        <f>ROUND(I784*H784,2)</f>
        <v>0</v>
      </c>
      <c r="BL784" s="17" t="s">
        <v>305</v>
      </c>
      <c r="BM784" s="17" t="s">
        <v>1110</v>
      </c>
    </row>
    <row r="785" spans="2:65" s="1" customFormat="1" ht="27" x14ac:dyDescent="0.3">
      <c r="B785" s="35"/>
      <c r="D785" s="182" t="s">
        <v>213</v>
      </c>
      <c r="F785" s="223" t="s">
        <v>1111</v>
      </c>
      <c r="I785" s="204"/>
      <c r="L785" s="35"/>
      <c r="M785" s="64"/>
      <c r="N785" s="36"/>
      <c r="O785" s="36"/>
      <c r="P785" s="36"/>
      <c r="Q785" s="36"/>
      <c r="R785" s="36"/>
      <c r="S785" s="36"/>
      <c r="T785" s="65"/>
      <c r="AT785" s="17" t="s">
        <v>213</v>
      </c>
      <c r="AU785" s="17" t="s">
        <v>130</v>
      </c>
    </row>
    <row r="786" spans="2:65" s="1" customFormat="1" ht="22.5" customHeight="1" x14ac:dyDescent="0.3">
      <c r="B786" s="164"/>
      <c r="C786" s="165" t="s">
        <v>1112</v>
      </c>
      <c r="D786" s="165" t="s">
        <v>124</v>
      </c>
      <c r="E786" s="166" t="s">
        <v>1113</v>
      </c>
      <c r="F786" s="167" t="s">
        <v>1114</v>
      </c>
      <c r="G786" s="168" t="s">
        <v>211</v>
      </c>
      <c r="H786" s="169">
        <v>930.2</v>
      </c>
      <c r="I786" s="170">
        <v>0</v>
      </c>
      <c r="J786" s="171">
        <f>ROUND(I786*H786,2)</f>
        <v>0</v>
      </c>
      <c r="K786" s="167" t="s">
        <v>128</v>
      </c>
      <c r="L786" s="35"/>
      <c r="M786" s="172" t="s">
        <v>3</v>
      </c>
      <c r="N786" s="173" t="s">
        <v>48</v>
      </c>
      <c r="O786" s="36"/>
      <c r="P786" s="174">
        <f>O786*H786</f>
        <v>0</v>
      </c>
      <c r="Q786" s="174">
        <v>2.0000000000000001E-4</v>
      </c>
      <c r="R786" s="174">
        <f>Q786*H786</f>
        <v>0.18604000000000001</v>
      </c>
      <c r="S786" s="174">
        <v>0</v>
      </c>
      <c r="T786" s="175">
        <f>S786*H786</f>
        <v>0</v>
      </c>
      <c r="AR786" s="17" t="s">
        <v>305</v>
      </c>
      <c r="AT786" s="17" t="s">
        <v>124</v>
      </c>
      <c r="AU786" s="17" t="s">
        <v>130</v>
      </c>
      <c r="AY786" s="17" t="s">
        <v>121</v>
      </c>
      <c r="BE786" s="176">
        <f>IF(N786="základní",J786,0)</f>
        <v>0</v>
      </c>
      <c r="BF786" s="176">
        <f>IF(N786="snížená",J786,0)</f>
        <v>0</v>
      </c>
      <c r="BG786" s="176">
        <f>IF(N786="zákl. přenesená",J786,0)</f>
        <v>0</v>
      </c>
      <c r="BH786" s="176">
        <f>IF(N786="sníž. přenesená",J786,0)</f>
        <v>0</v>
      </c>
      <c r="BI786" s="176">
        <f>IF(N786="nulová",J786,0)</f>
        <v>0</v>
      </c>
      <c r="BJ786" s="17" t="s">
        <v>130</v>
      </c>
      <c r="BK786" s="176">
        <f>ROUND(I786*H786,2)</f>
        <v>0</v>
      </c>
      <c r="BL786" s="17" t="s">
        <v>305</v>
      </c>
      <c r="BM786" s="17" t="s">
        <v>1115</v>
      </c>
    </row>
    <row r="787" spans="2:65" s="11" customFormat="1" x14ac:dyDescent="0.3">
      <c r="B787" s="181"/>
      <c r="D787" s="182" t="s">
        <v>197</v>
      </c>
      <c r="E787" s="183" t="s">
        <v>3</v>
      </c>
      <c r="F787" s="184" t="s">
        <v>1116</v>
      </c>
      <c r="H787" s="185">
        <v>930.2</v>
      </c>
      <c r="I787" s="186"/>
      <c r="L787" s="181"/>
      <c r="M787" s="187"/>
      <c r="N787" s="188"/>
      <c r="O787" s="188"/>
      <c r="P787" s="188"/>
      <c r="Q787" s="188"/>
      <c r="R787" s="188"/>
      <c r="S787" s="188"/>
      <c r="T787" s="189"/>
      <c r="AT787" s="190" t="s">
        <v>197</v>
      </c>
      <c r="AU787" s="190" t="s">
        <v>130</v>
      </c>
      <c r="AV787" s="11" t="s">
        <v>130</v>
      </c>
      <c r="AW787" s="11" t="s">
        <v>40</v>
      </c>
      <c r="AX787" s="11" t="s">
        <v>23</v>
      </c>
      <c r="AY787" s="190" t="s">
        <v>121</v>
      </c>
    </row>
    <row r="788" spans="2:65" s="1" customFormat="1" ht="22.5" customHeight="1" x14ac:dyDescent="0.3">
      <c r="B788" s="164"/>
      <c r="C788" s="165" t="s">
        <v>1117</v>
      </c>
      <c r="D788" s="165" t="s">
        <v>124</v>
      </c>
      <c r="E788" s="166" t="s">
        <v>1118</v>
      </c>
      <c r="F788" s="167" t="s">
        <v>1119</v>
      </c>
      <c r="G788" s="168" t="s">
        <v>211</v>
      </c>
      <c r="H788" s="169">
        <v>748.6</v>
      </c>
      <c r="I788" s="170">
        <v>0</v>
      </c>
      <c r="J788" s="171">
        <f>ROUND(I788*H788,2)</f>
        <v>0</v>
      </c>
      <c r="K788" s="167" t="s">
        <v>128</v>
      </c>
      <c r="L788" s="35"/>
      <c r="M788" s="172" t="s">
        <v>3</v>
      </c>
      <c r="N788" s="173" t="s">
        <v>48</v>
      </c>
      <c r="O788" s="36"/>
      <c r="P788" s="174">
        <f>O788*H788</f>
        <v>0</v>
      </c>
      <c r="Q788" s="174">
        <v>0</v>
      </c>
      <c r="R788" s="174">
        <f>Q788*H788</f>
        <v>0</v>
      </c>
      <c r="S788" s="174">
        <v>3.0000000000000001E-3</v>
      </c>
      <c r="T788" s="175">
        <f>S788*H788</f>
        <v>2.2458</v>
      </c>
      <c r="AR788" s="17" t="s">
        <v>305</v>
      </c>
      <c r="AT788" s="17" t="s">
        <v>124</v>
      </c>
      <c r="AU788" s="17" t="s">
        <v>130</v>
      </c>
      <c r="AY788" s="17" t="s">
        <v>121</v>
      </c>
      <c r="BE788" s="176">
        <f>IF(N788="základní",J788,0)</f>
        <v>0</v>
      </c>
      <c r="BF788" s="176">
        <f>IF(N788="snížená",J788,0)</f>
        <v>0</v>
      </c>
      <c r="BG788" s="176">
        <f>IF(N788="zákl. přenesená",J788,0)</f>
        <v>0</v>
      </c>
      <c r="BH788" s="176">
        <f>IF(N788="sníž. přenesená",J788,0)</f>
        <v>0</v>
      </c>
      <c r="BI788" s="176">
        <f>IF(N788="nulová",J788,0)</f>
        <v>0</v>
      </c>
      <c r="BJ788" s="17" t="s">
        <v>130</v>
      </c>
      <c r="BK788" s="176">
        <f>ROUND(I788*H788,2)</f>
        <v>0</v>
      </c>
      <c r="BL788" s="17" t="s">
        <v>305</v>
      </c>
      <c r="BM788" s="17" t="s">
        <v>1120</v>
      </c>
    </row>
    <row r="789" spans="2:65" s="11" customFormat="1" x14ac:dyDescent="0.3">
      <c r="B789" s="181"/>
      <c r="D789" s="191" t="s">
        <v>197</v>
      </c>
      <c r="E789" s="190" t="s">
        <v>3</v>
      </c>
      <c r="F789" s="192" t="s">
        <v>1121</v>
      </c>
      <c r="H789" s="193">
        <v>374.3</v>
      </c>
      <c r="I789" s="186"/>
      <c r="L789" s="181"/>
      <c r="M789" s="187"/>
      <c r="N789" s="188"/>
      <c r="O789" s="188"/>
      <c r="P789" s="188"/>
      <c r="Q789" s="188"/>
      <c r="R789" s="188"/>
      <c r="S789" s="188"/>
      <c r="T789" s="189"/>
      <c r="AT789" s="190" t="s">
        <v>197</v>
      </c>
      <c r="AU789" s="190" t="s">
        <v>130</v>
      </c>
      <c r="AV789" s="11" t="s">
        <v>130</v>
      </c>
      <c r="AW789" s="11" t="s">
        <v>40</v>
      </c>
      <c r="AX789" s="11" t="s">
        <v>76</v>
      </c>
      <c r="AY789" s="190" t="s">
        <v>121</v>
      </c>
    </row>
    <row r="790" spans="2:65" s="11" customFormat="1" x14ac:dyDescent="0.3">
      <c r="B790" s="181"/>
      <c r="D790" s="191" t="s">
        <v>197</v>
      </c>
      <c r="E790" s="190" t="s">
        <v>3</v>
      </c>
      <c r="F790" s="192" t="s">
        <v>1122</v>
      </c>
      <c r="H790" s="193">
        <v>374.3</v>
      </c>
      <c r="I790" s="186"/>
      <c r="L790" s="181"/>
      <c r="M790" s="187"/>
      <c r="N790" s="188"/>
      <c r="O790" s="188"/>
      <c r="P790" s="188"/>
      <c r="Q790" s="188"/>
      <c r="R790" s="188"/>
      <c r="S790" s="188"/>
      <c r="T790" s="189"/>
      <c r="AT790" s="190" t="s">
        <v>197</v>
      </c>
      <c r="AU790" s="190" t="s">
        <v>130</v>
      </c>
      <c r="AV790" s="11" t="s">
        <v>130</v>
      </c>
      <c r="AW790" s="11" t="s">
        <v>40</v>
      </c>
      <c r="AX790" s="11" t="s">
        <v>76</v>
      </c>
      <c r="AY790" s="190" t="s">
        <v>121</v>
      </c>
    </row>
    <row r="791" spans="2:65" s="12" customFormat="1" x14ac:dyDescent="0.3">
      <c r="B791" s="194"/>
      <c r="D791" s="182" t="s">
        <v>197</v>
      </c>
      <c r="E791" s="195" t="s">
        <v>3</v>
      </c>
      <c r="F791" s="196" t="s">
        <v>204</v>
      </c>
      <c r="H791" s="197">
        <v>748.6</v>
      </c>
      <c r="I791" s="198"/>
      <c r="L791" s="194"/>
      <c r="M791" s="199"/>
      <c r="N791" s="200"/>
      <c r="O791" s="200"/>
      <c r="P791" s="200"/>
      <c r="Q791" s="200"/>
      <c r="R791" s="200"/>
      <c r="S791" s="200"/>
      <c r="T791" s="201"/>
      <c r="AT791" s="202" t="s">
        <v>197</v>
      </c>
      <c r="AU791" s="202" t="s">
        <v>130</v>
      </c>
      <c r="AV791" s="12" t="s">
        <v>143</v>
      </c>
      <c r="AW791" s="12" t="s">
        <v>40</v>
      </c>
      <c r="AX791" s="12" t="s">
        <v>23</v>
      </c>
      <c r="AY791" s="202" t="s">
        <v>121</v>
      </c>
    </row>
    <row r="792" spans="2:65" s="1" customFormat="1" ht="22.5" customHeight="1" x14ac:dyDescent="0.3">
      <c r="B792" s="164"/>
      <c r="C792" s="165" t="s">
        <v>1123</v>
      </c>
      <c r="D792" s="165" t="s">
        <v>124</v>
      </c>
      <c r="E792" s="166" t="s">
        <v>1124</v>
      </c>
      <c r="F792" s="167" t="s">
        <v>1125</v>
      </c>
      <c r="G792" s="168" t="s">
        <v>211</v>
      </c>
      <c r="H792" s="169">
        <v>837</v>
      </c>
      <c r="I792" s="170">
        <v>0</v>
      </c>
      <c r="J792" s="171">
        <f>ROUND(I792*H792,2)</f>
        <v>0</v>
      </c>
      <c r="K792" s="167" t="s">
        <v>3</v>
      </c>
      <c r="L792" s="35"/>
      <c r="M792" s="172" t="s">
        <v>3</v>
      </c>
      <c r="N792" s="173" t="s">
        <v>48</v>
      </c>
      <c r="O792" s="36"/>
      <c r="P792" s="174">
        <f>O792*H792</f>
        <v>0</v>
      </c>
      <c r="Q792" s="174">
        <v>2.9999999999999997E-4</v>
      </c>
      <c r="R792" s="174">
        <f>Q792*H792</f>
        <v>0.25109999999999999</v>
      </c>
      <c r="S792" s="174">
        <v>0</v>
      </c>
      <c r="T792" s="175">
        <f>S792*H792</f>
        <v>0</v>
      </c>
      <c r="AR792" s="17" t="s">
        <v>305</v>
      </c>
      <c r="AT792" s="17" t="s">
        <v>124</v>
      </c>
      <c r="AU792" s="17" t="s">
        <v>130</v>
      </c>
      <c r="AY792" s="17" t="s">
        <v>121</v>
      </c>
      <c r="BE792" s="176">
        <f>IF(N792="základní",J792,0)</f>
        <v>0</v>
      </c>
      <c r="BF792" s="176">
        <f>IF(N792="snížená",J792,0)</f>
        <v>0</v>
      </c>
      <c r="BG792" s="176">
        <f>IF(N792="zákl. přenesená",J792,0)</f>
        <v>0</v>
      </c>
      <c r="BH792" s="176">
        <f>IF(N792="sníž. přenesená",J792,0)</f>
        <v>0</v>
      </c>
      <c r="BI792" s="176">
        <f>IF(N792="nulová",J792,0)</f>
        <v>0</v>
      </c>
      <c r="BJ792" s="17" t="s">
        <v>130</v>
      </c>
      <c r="BK792" s="176">
        <f>ROUND(I792*H792,2)</f>
        <v>0</v>
      </c>
      <c r="BL792" s="17" t="s">
        <v>305</v>
      </c>
      <c r="BM792" s="17" t="s">
        <v>1126</v>
      </c>
    </row>
    <row r="793" spans="2:65" s="1" customFormat="1" ht="40.5" x14ac:dyDescent="0.3">
      <c r="B793" s="35"/>
      <c r="D793" s="191" t="s">
        <v>213</v>
      </c>
      <c r="F793" s="203" t="s">
        <v>1127</v>
      </c>
      <c r="I793" s="204"/>
      <c r="L793" s="35"/>
      <c r="M793" s="64"/>
      <c r="N793" s="36"/>
      <c r="O793" s="36"/>
      <c r="P793" s="36"/>
      <c r="Q793" s="36"/>
      <c r="R793" s="36"/>
      <c r="S793" s="36"/>
      <c r="T793" s="65"/>
      <c r="AT793" s="17" t="s">
        <v>213</v>
      </c>
      <c r="AU793" s="17" t="s">
        <v>130</v>
      </c>
    </row>
    <row r="794" spans="2:65" s="11" customFormat="1" x14ac:dyDescent="0.3">
      <c r="B794" s="181"/>
      <c r="D794" s="191" t="s">
        <v>197</v>
      </c>
      <c r="E794" s="190" t="s">
        <v>3</v>
      </c>
      <c r="F794" s="192" t="s">
        <v>1105</v>
      </c>
      <c r="H794" s="193">
        <v>418.5</v>
      </c>
      <c r="I794" s="186"/>
      <c r="L794" s="181"/>
      <c r="M794" s="187"/>
      <c r="N794" s="188"/>
      <c r="O794" s="188"/>
      <c r="P794" s="188"/>
      <c r="Q794" s="188"/>
      <c r="R794" s="188"/>
      <c r="S794" s="188"/>
      <c r="T794" s="189"/>
      <c r="AT794" s="190" t="s">
        <v>197</v>
      </c>
      <c r="AU794" s="190" t="s">
        <v>130</v>
      </c>
      <c r="AV794" s="11" t="s">
        <v>130</v>
      </c>
      <c r="AW794" s="11" t="s">
        <v>40</v>
      </c>
      <c r="AX794" s="11" t="s">
        <v>76</v>
      </c>
      <c r="AY794" s="190" t="s">
        <v>121</v>
      </c>
    </row>
    <row r="795" spans="2:65" s="11" customFormat="1" x14ac:dyDescent="0.3">
      <c r="B795" s="181"/>
      <c r="D795" s="191" t="s">
        <v>197</v>
      </c>
      <c r="E795" s="190" t="s">
        <v>3</v>
      </c>
      <c r="F795" s="192" t="s">
        <v>1106</v>
      </c>
      <c r="H795" s="193">
        <v>418.5</v>
      </c>
      <c r="I795" s="186"/>
      <c r="L795" s="181"/>
      <c r="M795" s="187"/>
      <c r="N795" s="188"/>
      <c r="O795" s="188"/>
      <c r="P795" s="188"/>
      <c r="Q795" s="188"/>
      <c r="R795" s="188"/>
      <c r="S795" s="188"/>
      <c r="T795" s="189"/>
      <c r="AT795" s="190" t="s">
        <v>197</v>
      </c>
      <c r="AU795" s="190" t="s">
        <v>130</v>
      </c>
      <c r="AV795" s="11" t="s">
        <v>130</v>
      </c>
      <c r="AW795" s="11" t="s">
        <v>40</v>
      </c>
      <c r="AX795" s="11" t="s">
        <v>76</v>
      </c>
      <c r="AY795" s="190" t="s">
        <v>121</v>
      </c>
    </row>
    <row r="796" spans="2:65" s="12" customFormat="1" x14ac:dyDescent="0.3">
      <c r="B796" s="194"/>
      <c r="D796" s="182" t="s">
        <v>197</v>
      </c>
      <c r="E796" s="195" t="s">
        <v>3</v>
      </c>
      <c r="F796" s="196" t="s">
        <v>1128</v>
      </c>
      <c r="H796" s="197">
        <v>837</v>
      </c>
      <c r="I796" s="198"/>
      <c r="L796" s="194"/>
      <c r="M796" s="199"/>
      <c r="N796" s="200"/>
      <c r="O796" s="200"/>
      <c r="P796" s="200"/>
      <c r="Q796" s="200"/>
      <c r="R796" s="200"/>
      <c r="S796" s="200"/>
      <c r="T796" s="201"/>
      <c r="AT796" s="202" t="s">
        <v>197</v>
      </c>
      <c r="AU796" s="202" t="s">
        <v>130</v>
      </c>
      <c r="AV796" s="12" t="s">
        <v>143</v>
      </c>
      <c r="AW796" s="12" t="s">
        <v>40</v>
      </c>
      <c r="AX796" s="12" t="s">
        <v>23</v>
      </c>
      <c r="AY796" s="202" t="s">
        <v>121</v>
      </c>
    </row>
    <row r="797" spans="2:65" s="1" customFormat="1" ht="22.5" customHeight="1" x14ac:dyDescent="0.3">
      <c r="B797" s="164"/>
      <c r="C797" s="165" t="s">
        <v>1129</v>
      </c>
      <c r="D797" s="165" t="s">
        <v>124</v>
      </c>
      <c r="E797" s="166" t="s">
        <v>1130</v>
      </c>
      <c r="F797" s="167" t="s">
        <v>1131</v>
      </c>
      <c r="G797" s="168" t="s">
        <v>211</v>
      </c>
      <c r="H797" s="169">
        <v>837</v>
      </c>
      <c r="I797" s="170">
        <v>0</v>
      </c>
      <c r="J797" s="171">
        <f>ROUND(I797*H797,2)</f>
        <v>0</v>
      </c>
      <c r="K797" s="167" t="s">
        <v>3</v>
      </c>
      <c r="L797" s="35"/>
      <c r="M797" s="172" t="s">
        <v>3</v>
      </c>
      <c r="N797" s="173" t="s">
        <v>48</v>
      </c>
      <c r="O797" s="36"/>
      <c r="P797" s="174">
        <f>O797*H797</f>
        <v>0</v>
      </c>
      <c r="Q797" s="174">
        <v>0</v>
      </c>
      <c r="R797" s="174">
        <f>Q797*H797</f>
        <v>0</v>
      </c>
      <c r="S797" s="174">
        <v>0</v>
      </c>
      <c r="T797" s="175">
        <f>S797*H797</f>
        <v>0</v>
      </c>
      <c r="AR797" s="17" t="s">
        <v>305</v>
      </c>
      <c r="AT797" s="17" t="s">
        <v>124</v>
      </c>
      <c r="AU797" s="17" t="s">
        <v>130</v>
      </c>
      <c r="AY797" s="17" t="s">
        <v>121</v>
      </c>
      <c r="BE797" s="176">
        <f>IF(N797="základní",J797,0)</f>
        <v>0</v>
      </c>
      <c r="BF797" s="176">
        <f>IF(N797="snížená",J797,0)</f>
        <v>0</v>
      </c>
      <c r="BG797" s="176">
        <f>IF(N797="zákl. přenesená",J797,0)</f>
        <v>0</v>
      </c>
      <c r="BH797" s="176">
        <f>IF(N797="sníž. přenesená",J797,0)</f>
        <v>0</v>
      </c>
      <c r="BI797" s="176">
        <f>IF(N797="nulová",J797,0)</f>
        <v>0</v>
      </c>
      <c r="BJ797" s="17" t="s">
        <v>130</v>
      </c>
      <c r="BK797" s="176">
        <f>ROUND(I797*H797,2)</f>
        <v>0</v>
      </c>
      <c r="BL797" s="17" t="s">
        <v>305</v>
      </c>
      <c r="BM797" s="17" t="s">
        <v>1132</v>
      </c>
    </row>
    <row r="798" spans="2:65" s="1" customFormat="1" ht="31.5" customHeight="1" x14ac:dyDescent="0.3">
      <c r="B798" s="164"/>
      <c r="C798" s="165" t="s">
        <v>1133</v>
      </c>
      <c r="D798" s="165" t="s">
        <v>124</v>
      </c>
      <c r="E798" s="166" t="s">
        <v>1134</v>
      </c>
      <c r="F798" s="167" t="s">
        <v>1135</v>
      </c>
      <c r="G798" s="168" t="s">
        <v>211</v>
      </c>
      <c r="H798" s="169">
        <v>93.2</v>
      </c>
      <c r="I798" s="170">
        <v>0</v>
      </c>
      <c r="J798" s="171">
        <f>ROUND(I798*H798,2)</f>
        <v>0</v>
      </c>
      <c r="K798" s="167" t="s">
        <v>3</v>
      </c>
      <c r="L798" s="35"/>
      <c r="M798" s="172" t="s">
        <v>3</v>
      </c>
      <c r="N798" s="173" t="s">
        <v>48</v>
      </c>
      <c r="O798" s="36"/>
      <c r="P798" s="174">
        <f>O798*H798</f>
        <v>0</v>
      </c>
      <c r="Q798" s="174">
        <v>2.9999999999999997E-4</v>
      </c>
      <c r="R798" s="174">
        <f>Q798*H798</f>
        <v>2.7959999999999999E-2</v>
      </c>
      <c r="S798" s="174">
        <v>0</v>
      </c>
      <c r="T798" s="175">
        <f>S798*H798</f>
        <v>0</v>
      </c>
      <c r="AR798" s="17" t="s">
        <v>305</v>
      </c>
      <c r="AT798" s="17" t="s">
        <v>124</v>
      </c>
      <c r="AU798" s="17" t="s">
        <v>130</v>
      </c>
      <c r="AY798" s="17" t="s">
        <v>121</v>
      </c>
      <c r="BE798" s="176">
        <f>IF(N798="základní",J798,0)</f>
        <v>0</v>
      </c>
      <c r="BF798" s="176">
        <f>IF(N798="snížená",J798,0)</f>
        <v>0</v>
      </c>
      <c r="BG798" s="176">
        <f>IF(N798="zákl. přenesená",J798,0)</f>
        <v>0</v>
      </c>
      <c r="BH798" s="176">
        <f>IF(N798="sníž. přenesená",J798,0)</f>
        <v>0</v>
      </c>
      <c r="BI798" s="176">
        <f>IF(N798="nulová",J798,0)</f>
        <v>0</v>
      </c>
      <c r="BJ798" s="17" t="s">
        <v>130</v>
      </c>
      <c r="BK798" s="176">
        <f>ROUND(I798*H798,2)</f>
        <v>0</v>
      </c>
      <c r="BL798" s="17" t="s">
        <v>305</v>
      </c>
      <c r="BM798" s="17" t="s">
        <v>1136</v>
      </c>
    </row>
    <row r="799" spans="2:65" s="1" customFormat="1" ht="40.5" x14ac:dyDescent="0.3">
      <c r="B799" s="35"/>
      <c r="D799" s="191" t="s">
        <v>213</v>
      </c>
      <c r="F799" s="203" t="s">
        <v>1127</v>
      </c>
      <c r="I799" s="204"/>
      <c r="L799" s="35"/>
      <c r="M799" s="64"/>
      <c r="N799" s="36"/>
      <c r="O799" s="36"/>
      <c r="P799" s="36"/>
      <c r="Q799" s="36"/>
      <c r="R799" s="36"/>
      <c r="S799" s="36"/>
      <c r="T799" s="65"/>
      <c r="AT799" s="17" t="s">
        <v>213</v>
      </c>
      <c r="AU799" s="17" t="s">
        <v>130</v>
      </c>
    </row>
    <row r="800" spans="2:65" s="11" customFormat="1" x14ac:dyDescent="0.3">
      <c r="B800" s="181"/>
      <c r="D800" s="191" t="s">
        <v>197</v>
      </c>
      <c r="E800" s="190" t="s">
        <v>3</v>
      </c>
      <c r="F800" s="192" t="s">
        <v>1137</v>
      </c>
      <c r="H800" s="193">
        <v>46.6</v>
      </c>
      <c r="I800" s="186"/>
      <c r="L800" s="181"/>
      <c r="M800" s="187"/>
      <c r="N800" s="188"/>
      <c r="O800" s="188"/>
      <c r="P800" s="188"/>
      <c r="Q800" s="188"/>
      <c r="R800" s="188"/>
      <c r="S800" s="188"/>
      <c r="T800" s="189"/>
      <c r="AT800" s="190" t="s">
        <v>197</v>
      </c>
      <c r="AU800" s="190" t="s">
        <v>130</v>
      </c>
      <c r="AV800" s="11" t="s">
        <v>130</v>
      </c>
      <c r="AW800" s="11" t="s">
        <v>40</v>
      </c>
      <c r="AX800" s="11" t="s">
        <v>76</v>
      </c>
      <c r="AY800" s="190" t="s">
        <v>121</v>
      </c>
    </row>
    <row r="801" spans="2:65" s="11" customFormat="1" x14ac:dyDescent="0.3">
      <c r="B801" s="181"/>
      <c r="D801" s="191" t="s">
        <v>197</v>
      </c>
      <c r="E801" s="190" t="s">
        <v>3</v>
      </c>
      <c r="F801" s="192" t="s">
        <v>1138</v>
      </c>
      <c r="H801" s="193">
        <v>46.6</v>
      </c>
      <c r="I801" s="186"/>
      <c r="L801" s="181"/>
      <c r="M801" s="187"/>
      <c r="N801" s="188"/>
      <c r="O801" s="188"/>
      <c r="P801" s="188"/>
      <c r="Q801" s="188"/>
      <c r="R801" s="188"/>
      <c r="S801" s="188"/>
      <c r="T801" s="189"/>
      <c r="AT801" s="190" t="s">
        <v>197</v>
      </c>
      <c r="AU801" s="190" t="s">
        <v>130</v>
      </c>
      <c r="AV801" s="11" t="s">
        <v>130</v>
      </c>
      <c r="AW801" s="11" t="s">
        <v>40</v>
      </c>
      <c r="AX801" s="11" t="s">
        <v>76</v>
      </c>
      <c r="AY801" s="190" t="s">
        <v>121</v>
      </c>
    </row>
    <row r="802" spans="2:65" s="12" customFormat="1" x14ac:dyDescent="0.3">
      <c r="B802" s="194"/>
      <c r="D802" s="182" t="s">
        <v>197</v>
      </c>
      <c r="E802" s="195" t="s">
        <v>3</v>
      </c>
      <c r="F802" s="196" t="s">
        <v>204</v>
      </c>
      <c r="H802" s="197">
        <v>93.2</v>
      </c>
      <c r="I802" s="198"/>
      <c r="L802" s="194"/>
      <c r="M802" s="199"/>
      <c r="N802" s="200"/>
      <c r="O802" s="200"/>
      <c r="P802" s="200"/>
      <c r="Q802" s="200"/>
      <c r="R802" s="200"/>
      <c r="S802" s="200"/>
      <c r="T802" s="201"/>
      <c r="AT802" s="202" t="s">
        <v>197</v>
      </c>
      <c r="AU802" s="202" t="s">
        <v>130</v>
      </c>
      <c r="AV802" s="12" t="s">
        <v>143</v>
      </c>
      <c r="AW802" s="12" t="s">
        <v>40</v>
      </c>
      <c r="AX802" s="12" t="s">
        <v>23</v>
      </c>
      <c r="AY802" s="202" t="s">
        <v>121</v>
      </c>
    </row>
    <row r="803" spans="2:65" s="1" customFormat="1" ht="31.5" customHeight="1" x14ac:dyDescent="0.3">
      <c r="B803" s="164"/>
      <c r="C803" s="213" t="s">
        <v>1139</v>
      </c>
      <c r="D803" s="213" t="s">
        <v>335</v>
      </c>
      <c r="E803" s="214" t="s">
        <v>1140</v>
      </c>
      <c r="F803" s="215" t="s">
        <v>1141</v>
      </c>
      <c r="G803" s="216" t="s">
        <v>211</v>
      </c>
      <c r="H803" s="217">
        <v>893.89</v>
      </c>
      <c r="I803" s="218">
        <v>0</v>
      </c>
      <c r="J803" s="219">
        <f>ROUND(I803*H803,2)</f>
        <v>0</v>
      </c>
      <c r="K803" s="215" t="s">
        <v>3</v>
      </c>
      <c r="L803" s="220"/>
      <c r="M803" s="221" t="s">
        <v>3</v>
      </c>
      <c r="N803" s="222" t="s">
        <v>48</v>
      </c>
      <c r="O803" s="36"/>
      <c r="P803" s="174">
        <f>O803*H803</f>
        <v>0</v>
      </c>
      <c r="Q803" s="174">
        <v>8.0000000000000002E-3</v>
      </c>
      <c r="R803" s="174">
        <f>Q803*H803</f>
        <v>7.1511199999999997</v>
      </c>
      <c r="S803" s="174">
        <v>0</v>
      </c>
      <c r="T803" s="175">
        <f>S803*H803</f>
        <v>0</v>
      </c>
      <c r="AR803" s="17" t="s">
        <v>405</v>
      </c>
      <c r="AT803" s="17" t="s">
        <v>335</v>
      </c>
      <c r="AU803" s="17" t="s">
        <v>130</v>
      </c>
      <c r="AY803" s="17" t="s">
        <v>121</v>
      </c>
      <c r="BE803" s="176">
        <f>IF(N803="základní",J803,0)</f>
        <v>0</v>
      </c>
      <c r="BF803" s="176">
        <f>IF(N803="snížená",J803,0)</f>
        <v>0</v>
      </c>
      <c r="BG803" s="176">
        <f>IF(N803="zákl. přenesená",J803,0)</f>
        <v>0</v>
      </c>
      <c r="BH803" s="176">
        <f>IF(N803="sníž. přenesená",J803,0)</f>
        <v>0</v>
      </c>
      <c r="BI803" s="176">
        <f>IF(N803="nulová",J803,0)</f>
        <v>0</v>
      </c>
      <c r="BJ803" s="17" t="s">
        <v>130</v>
      </c>
      <c r="BK803" s="176">
        <f>ROUND(I803*H803,2)</f>
        <v>0</v>
      </c>
      <c r="BL803" s="17" t="s">
        <v>305</v>
      </c>
      <c r="BM803" s="17" t="s">
        <v>1142</v>
      </c>
    </row>
    <row r="804" spans="2:65" s="11" customFormat="1" x14ac:dyDescent="0.3">
      <c r="B804" s="181"/>
      <c r="D804" s="191" t="s">
        <v>197</v>
      </c>
      <c r="E804" s="190" t="s">
        <v>3</v>
      </c>
      <c r="F804" s="192" t="s">
        <v>1143</v>
      </c>
      <c r="H804" s="193">
        <v>401.625</v>
      </c>
      <c r="I804" s="186"/>
      <c r="L804" s="181"/>
      <c r="M804" s="187"/>
      <c r="N804" s="188"/>
      <c r="O804" s="188"/>
      <c r="P804" s="188"/>
      <c r="Q804" s="188"/>
      <c r="R804" s="188"/>
      <c r="S804" s="188"/>
      <c r="T804" s="189"/>
      <c r="AT804" s="190" t="s">
        <v>197</v>
      </c>
      <c r="AU804" s="190" t="s">
        <v>130</v>
      </c>
      <c r="AV804" s="11" t="s">
        <v>130</v>
      </c>
      <c r="AW804" s="11" t="s">
        <v>40</v>
      </c>
      <c r="AX804" s="11" t="s">
        <v>76</v>
      </c>
      <c r="AY804" s="190" t="s">
        <v>121</v>
      </c>
    </row>
    <row r="805" spans="2:65" s="11" customFormat="1" x14ac:dyDescent="0.3">
      <c r="B805" s="181"/>
      <c r="D805" s="191" t="s">
        <v>197</v>
      </c>
      <c r="E805" s="190" t="s">
        <v>3</v>
      </c>
      <c r="F805" s="192" t="s">
        <v>1144</v>
      </c>
      <c r="H805" s="193">
        <v>45.32</v>
      </c>
      <c r="I805" s="186"/>
      <c r="L805" s="181"/>
      <c r="M805" s="187"/>
      <c r="N805" s="188"/>
      <c r="O805" s="188"/>
      <c r="P805" s="188"/>
      <c r="Q805" s="188"/>
      <c r="R805" s="188"/>
      <c r="S805" s="188"/>
      <c r="T805" s="189"/>
      <c r="AT805" s="190" t="s">
        <v>197</v>
      </c>
      <c r="AU805" s="190" t="s">
        <v>130</v>
      </c>
      <c r="AV805" s="11" t="s">
        <v>130</v>
      </c>
      <c r="AW805" s="11" t="s">
        <v>40</v>
      </c>
      <c r="AX805" s="11" t="s">
        <v>76</v>
      </c>
      <c r="AY805" s="190" t="s">
        <v>121</v>
      </c>
    </row>
    <row r="806" spans="2:65" s="13" customFormat="1" x14ac:dyDescent="0.3">
      <c r="B806" s="205"/>
      <c r="D806" s="191" t="s">
        <v>197</v>
      </c>
      <c r="E806" s="206" t="s">
        <v>3</v>
      </c>
      <c r="F806" s="207" t="s">
        <v>233</v>
      </c>
      <c r="H806" s="208">
        <v>446.94499999999999</v>
      </c>
      <c r="I806" s="209"/>
      <c r="L806" s="205"/>
      <c r="M806" s="210"/>
      <c r="N806" s="211"/>
      <c r="O806" s="211"/>
      <c r="P806" s="211"/>
      <c r="Q806" s="211"/>
      <c r="R806" s="211"/>
      <c r="S806" s="211"/>
      <c r="T806" s="212"/>
      <c r="AT806" s="206" t="s">
        <v>197</v>
      </c>
      <c r="AU806" s="206" t="s">
        <v>130</v>
      </c>
      <c r="AV806" s="13" t="s">
        <v>137</v>
      </c>
      <c r="AW806" s="13" t="s">
        <v>40</v>
      </c>
      <c r="AX806" s="13" t="s">
        <v>76</v>
      </c>
      <c r="AY806" s="206" t="s">
        <v>121</v>
      </c>
    </row>
    <row r="807" spans="2:65" s="11" customFormat="1" x14ac:dyDescent="0.3">
      <c r="B807" s="181"/>
      <c r="D807" s="191" t="s">
        <v>197</v>
      </c>
      <c r="E807" s="190" t="s">
        <v>3</v>
      </c>
      <c r="F807" s="192" t="s">
        <v>1143</v>
      </c>
      <c r="H807" s="193">
        <v>401.625</v>
      </c>
      <c r="I807" s="186"/>
      <c r="L807" s="181"/>
      <c r="M807" s="187"/>
      <c r="N807" s="188"/>
      <c r="O807" s="188"/>
      <c r="P807" s="188"/>
      <c r="Q807" s="188"/>
      <c r="R807" s="188"/>
      <c r="S807" s="188"/>
      <c r="T807" s="189"/>
      <c r="AT807" s="190" t="s">
        <v>197</v>
      </c>
      <c r="AU807" s="190" t="s">
        <v>130</v>
      </c>
      <c r="AV807" s="11" t="s">
        <v>130</v>
      </c>
      <c r="AW807" s="11" t="s">
        <v>40</v>
      </c>
      <c r="AX807" s="11" t="s">
        <v>76</v>
      </c>
      <c r="AY807" s="190" t="s">
        <v>121</v>
      </c>
    </row>
    <row r="808" spans="2:65" s="11" customFormat="1" x14ac:dyDescent="0.3">
      <c r="B808" s="181"/>
      <c r="D808" s="191" t="s">
        <v>197</v>
      </c>
      <c r="E808" s="190" t="s">
        <v>3</v>
      </c>
      <c r="F808" s="192" t="s">
        <v>1144</v>
      </c>
      <c r="H808" s="193">
        <v>45.32</v>
      </c>
      <c r="I808" s="186"/>
      <c r="L808" s="181"/>
      <c r="M808" s="187"/>
      <c r="N808" s="188"/>
      <c r="O808" s="188"/>
      <c r="P808" s="188"/>
      <c r="Q808" s="188"/>
      <c r="R808" s="188"/>
      <c r="S808" s="188"/>
      <c r="T808" s="189"/>
      <c r="AT808" s="190" t="s">
        <v>197</v>
      </c>
      <c r="AU808" s="190" t="s">
        <v>130</v>
      </c>
      <c r="AV808" s="11" t="s">
        <v>130</v>
      </c>
      <c r="AW808" s="11" t="s">
        <v>40</v>
      </c>
      <c r="AX808" s="11" t="s">
        <v>76</v>
      </c>
      <c r="AY808" s="190" t="s">
        <v>121</v>
      </c>
    </row>
    <row r="809" spans="2:65" s="13" customFormat="1" x14ac:dyDescent="0.3">
      <c r="B809" s="205"/>
      <c r="D809" s="191" t="s">
        <v>197</v>
      </c>
      <c r="E809" s="206" t="s">
        <v>3</v>
      </c>
      <c r="F809" s="207" t="s">
        <v>234</v>
      </c>
      <c r="H809" s="208">
        <v>446.94499999999999</v>
      </c>
      <c r="I809" s="209"/>
      <c r="L809" s="205"/>
      <c r="M809" s="210"/>
      <c r="N809" s="211"/>
      <c r="O809" s="211"/>
      <c r="P809" s="211"/>
      <c r="Q809" s="211"/>
      <c r="R809" s="211"/>
      <c r="S809" s="211"/>
      <c r="T809" s="212"/>
      <c r="AT809" s="206" t="s">
        <v>197</v>
      </c>
      <c r="AU809" s="206" t="s">
        <v>130</v>
      </c>
      <c r="AV809" s="13" t="s">
        <v>137</v>
      </c>
      <c r="AW809" s="13" t="s">
        <v>40</v>
      </c>
      <c r="AX809" s="13" t="s">
        <v>76</v>
      </c>
      <c r="AY809" s="206" t="s">
        <v>121</v>
      </c>
    </row>
    <row r="810" spans="2:65" s="12" customFormat="1" x14ac:dyDescent="0.3">
      <c r="B810" s="194"/>
      <c r="D810" s="182" t="s">
        <v>197</v>
      </c>
      <c r="E810" s="195" t="s">
        <v>3</v>
      </c>
      <c r="F810" s="196" t="s">
        <v>204</v>
      </c>
      <c r="H810" s="197">
        <v>893.89</v>
      </c>
      <c r="I810" s="198"/>
      <c r="L810" s="194"/>
      <c r="M810" s="199"/>
      <c r="N810" s="200"/>
      <c r="O810" s="200"/>
      <c r="P810" s="200"/>
      <c r="Q810" s="200"/>
      <c r="R810" s="200"/>
      <c r="S810" s="200"/>
      <c r="T810" s="201"/>
      <c r="AT810" s="202" t="s">
        <v>197</v>
      </c>
      <c r="AU810" s="202" t="s">
        <v>130</v>
      </c>
      <c r="AV810" s="12" t="s">
        <v>143</v>
      </c>
      <c r="AW810" s="12" t="s">
        <v>40</v>
      </c>
      <c r="AX810" s="12" t="s">
        <v>23</v>
      </c>
      <c r="AY810" s="202" t="s">
        <v>121</v>
      </c>
    </row>
    <row r="811" spans="2:65" s="1" customFormat="1" ht="31.5" customHeight="1" x14ac:dyDescent="0.3">
      <c r="B811" s="164"/>
      <c r="C811" s="213" t="s">
        <v>1145</v>
      </c>
      <c r="D811" s="213" t="s">
        <v>335</v>
      </c>
      <c r="E811" s="214" t="s">
        <v>1146</v>
      </c>
      <c r="F811" s="215" t="s">
        <v>1147</v>
      </c>
      <c r="G811" s="216" t="s">
        <v>211</v>
      </c>
      <c r="H811" s="217">
        <v>87.48</v>
      </c>
      <c r="I811" s="218">
        <v>0</v>
      </c>
      <c r="J811" s="219">
        <f>ROUND(I811*H811,2)</f>
        <v>0</v>
      </c>
      <c r="K811" s="215" t="s">
        <v>3</v>
      </c>
      <c r="L811" s="220"/>
      <c r="M811" s="221" t="s">
        <v>3</v>
      </c>
      <c r="N811" s="222" t="s">
        <v>48</v>
      </c>
      <c r="O811" s="36"/>
      <c r="P811" s="174">
        <f>O811*H811</f>
        <v>0</v>
      </c>
      <c r="Q811" s="174">
        <v>8.0000000000000002E-3</v>
      </c>
      <c r="R811" s="174">
        <f>Q811*H811</f>
        <v>0.69984000000000002</v>
      </c>
      <c r="S811" s="174">
        <v>0</v>
      </c>
      <c r="T811" s="175">
        <f>S811*H811</f>
        <v>0</v>
      </c>
      <c r="AR811" s="17" t="s">
        <v>405</v>
      </c>
      <c r="AT811" s="17" t="s">
        <v>335</v>
      </c>
      <c r="AU811" s="17" t="s">
        <v>130</v>
      </c>
      <c r="AY811" s="17" t="s">
        <v>121</v>
      </c>
      <c r="BE811" s="176">
        <f>IF(N811="základní",J811,0)</f>
        <v>0</v>
      </c>
      <c r="BF811" s="176">
        <f>IF(N811="snížená",J811,0)</f>
        <v>0</v>
      </c>
      <c r="BG811" s="176">
        <f>IF(N811="zákl. přenesená",J811,0)</f>
        <v>0</v>
      </c>
      <c r="BH811" s="176">
        <f>IF(N811="sníž. přenesená",J811,0)</f>
        <v>0</v>
      </c>
      <c r="BI811" s="176">
        <f>IF(N811="nulová",J811,0)</f>
        <v>0</v>
      </c>
      <c r="BJ811" s="17" t="s">
        <v>130</v>
      </c>
      <c r="BK811" s="176">
        <f>ROUND(I811*H811,2)</f>
        <v>0</v>
      </c>
      <c r="BL811" s="17" t="s">
        <v>305</v>
      </c>
      <c r="BM811" s="17" t="s">
        <v>1148</v>
      </c>
    </row>
    <row r="812" spans="2:65" s="11" customFormat="1" x14ac:dyDescent="0.3">
      <c r="B812" s="181"/>
      <c r="D812" s="191" t="s">
        <v>197</v>
      </c>
      <c r="E812" s="190" t="s">
        <v>3</v>
      </c>
      <c r="F812" s="192" t="s">
        <v>1149</v>
      </c>
      <c r="H812" s="193">
        <v>37.799999999999997</v>
      </c>
      <c r="I812" s="186"/>
      <c r="L812" s="181"/>
      <c r="M812" s="187"/>
      <c r="N812" s="188"/>
      <c r="O812" s="188"/>
      <c r="P812" s="188"/>
      <c r="Q812" s="188"/>
      <c r="R812" s="188"/>
      <c r="S812" s="188"/>
      <c r="T812" s="189"/>
      <c r="AT812" s="190" t="s">
        <v>197</v>
      </c>
      <c r="AU812" s="190" t="s">
        <v>130</v>
      </c>
      <c r="AV812" s="11" t="s">
        <v>130</v>
      </c>
      <c r="AW812" s="11" t="s">
        <v>40</v>
      </c>
      <c r="AX812" s="11" t="s">
        <v>76</v>
      </c>
      <c r="AY812" s="190" t="s">
        <v>121</v>
      </c>
    </row>
    <row r="813" spans="2:65" s="11" customFormat="1" x14ac:dyDescent="0.3">
      <c r="B813" s="181"/>
      <c r="D813" s="191" t="s">
        <v>197</v>
      </c>
      <c r="E813" s="190" t="s">
        <v>3</v>
      </c>
      <c r="F813" s="192" t="s">
        <v>1150</v>
      </c>
      <c r="H813" s="193">
        <v>5.94</v>
      </c>
      <c r="I813" s="186"/>
      <c r="L813" s="181"/>
      <c r="M813" s="187"/>
      <c r="N813" s="188"/>
      <c r="O813" s="188"/>
      <c r="P813" s="188"/>
      <c r="Q813" s="188"/>
      <c r="R813" s="188"/>
      <c r="S813" s="188"/>
      <c r="T813" s="189"/>
      <c r="AT813" s="190" t="s">
        <v>197</v>
      </c>
      <c r="AU813" s="190" t="s">
        <v>130</v>
      </c>
      <c r="AV813" s="11" t="s">
        <v>130</v>
      </c>
      <c r="AW813" s="11" t="s">
        <v>40</v>
      </c>
      <c r="AX813" s="11" t="s">
        <v>76</v>
      </c>
      <c r="AY813" s="190" t="s">
        <v>121</v>
      </c>
    </row>
    <row r="814" spans="2:65" s="13" customFormat="1" x14ac:dyDescent="0.3">
      <c r="B814" s="205"/>
      <c r="D814" s="191" t="s">
        <v>197</v>
      </c>
      <c r="E814" s="206" t="s">
        <v>3</v>
      </c>
      <c r="F814" s="207" t="s">
        <v>233</v>
      </c>
      <c r="H814" s="208">
        <v>43.74</v>
      </c>
      <c r="I814" s="209"/>
      <c r="L814" s="205"/>
      <c r="M814" s="210"/>
      <c r="N814" s="211"/>
      <c r="O814" s="211"/>
      <c r="P814" s="211"/>
      <c r="Q814" s="211"/>
      <c r="R814" s="211"/>
      <c r="S814" s="211"/>
      <c r="T814" s="212"/>
      <c r="AT814" s="206" t="s">
        <v>197</v>
      </c>
      <c r="AU814" s="206" t="s">
        <v>130</v>
      </c>
      <c r="AV814" s="13" t="s">
        <v>137</v>
      </c>
      <c r="AW814" s="13" t="s">
        <v>40</v>
      </c>
      <c r="AX814" s="13" t="s">
        <v>76</v>
      </c>
      <c r="AY814" s="206" t="s">
        <v>121</v>
      </c>
    </row>
    <row r="815" spans="2:65" s="11" customFormat="1" x14ac:dyDescent="0.3">
      <c r="B815" s="181"/>
      <c r="D815" s="191" t="s">
        <v>197</v>
      </c>
      <c r="E815" s="190" t="s">
        <v>3</v>
      </c>
      <c r="F815" s="192" t="s">
        <v>1149</v>
      </c>
      <c r="H815" s="193">
        <v>37.799999999999997</v>
      </c>
      <c r="I815" s="186"/>
      <c r="L815" s="181"/>
      <c r="M815" s="187"/>
      <c r="N815" s="188"/>
      <c r="O815" s="188"/>
      <c r="P815" s="188"/>
      <c r="Q815" s="188"/>
      <c r="R815" s="188"/>
      <c r="S815" s="188"/>
      <c r="T815" s="189"/>
      <c r="AT815" s="190" t="s">
        <v>197</v>
      </c>
      <c r="AU815" s="190" t="s">
        <v>130</v>
      </c>
      <c r="AV815" s="11" t="s">
        <v>130</v>
      </c>
      <c r="AW815" s="11" t="s">
        <v>40</v>
      </c>
      <c r="AX815" s="11" t="s">
        <v>76</v>
      </c>
      <c r="AY815" s="190" t="s">
        <v>121</v>
      </c>
    </row>
    <row r="816" spans="2:65" s="11" customFormat="1" x14ac:dyDescent="0.3">
      <c r="B816" s="181"/>
      <c r="D816" s="191" t="s">
        <v>197</v>
      </c>
      <c r="E816" s="190" t="s">
        <v>3</v>
      </c>
      <c r="F816" s="192" t="s">
        <v>1151</v>
      </c>
      <c r="H816" s="193">
        <v>5.94</v>
      </c>
      <c r="I816" s="186"/>
      <c r="L816" s="181"/>
      <c r="M816" s="187"/>
      <c r="N816" s="188"/>
      <c r="O816" s="188"/>
      <c r="P816" s="188"/>
      <c r="Q816" s="188"/>
      <c r="R816" s="188"/>
      <c r="S816" s="188"/>
      <c r="T816" s="189"/>
      <c r="AT816" s="190" t="s">
        <v>197</v>
      </c>
      <c r="AU816" s="190" t="s">
        <v>130</v>
      </c>
      <c r="AV816" s="11" t="s">
        <v>130</v>
      </c>
      <c r="AW816" s="11" t="s">
        <v>40</v>
      </c>
      <c r="AX816" s="11" t="s">
        <v>76</v>
      </c>
      <c r="AY816" s="190" t="s">
        <v>121</v>
      </c>
    </row>
    <row r="817" spans="2:65" s="13" customFormat="1" x14ac:dyDescent="0.3">
      <c r="B817" s="205"/>
      <c r="D817" s="191" t="s">
        <v>197</v>
      </c>
      <c r="E817" s="206" t="s">
        <v>3</v>
      </c>
      <c r="F817" s="207" t="s">
        <v>234</v>
      </c>
      <c r="H817" s="208">
        <v>43.74</v>
      </c>
      <c r="I817" s="209"/>
      <c r="L817" s="205"/>
      <c r="M817" s="210"/>
      <c r="N817" s="211"/>
      <c r="O817" s="211"/>
      <c r="P817" s="211"/>
      <c r="Q817" s="211"/>
      <c r="R817" s="211"/>
      <c r="S817" s="211"/>
      <c r="T817" s="212"/>
      <c r="AT817" s="206" t="s">
        <v>197</v>
      </c>
      <c r="AU817" s="206" t="s">
        <v>130</v>
      </c>
      <c r="AV817" s="13" t="s">
        <v>137</v>
      </c>
      <c r="AW817" s="13" t="s">
        <v>40</v>
      </c>
      <c r="AX817" s="13" t="s">
        <v>76</v>
      </c>
      <c r="AY817" s="206" t="s">
        <v>121</v>
      </c>
    </row>
    <row r="818" spans="2:65" s="12" customFormat="1" x14ac:dyDescent="0.3">
      <c r="B818" s="194"/>
      <c r="D818" s="182" t="s">
        <v>197</v>
      </c>
      <c r="E818" s="195" t="s">
        <v>3</v>
      </c>
      <c r="F818" s="196" t="s">
        <v>204</v>
      </c>
      <c r="H818" s="197">
        <v>87.48</v>
      </c>
      <c r="I818" s="198"/>
      <c r="L818" s="194"/>
      <c r="M818" s="199"/>
      <c r="N818" s="200"/>
      <c r="O818" s="200"/>
      <c r="P818" s="200"/>
      <c r="Q818" s="200"/>
      <c r="R818" s="200"/>
      <c r="S818" s="200"/>
      <c r="T818" s="201"/>
      <c r="AT818" s="202" t="s">
        <v>197</v>
      </c>
      <c r="AU818" s="202" t="s">
        <v>130</v>
      </c>
      <c r="AV818" s="12" t="s">
        <v>143</v>
      </c>
      <c r="AW818" s="12" t="s">
        <v>40</v>
      </c>
      <c r="AX818" s="12" t="s">
        <v>23</v>
      </c>
      <c r="AY818" s="202" t="s">
        <v>121</v>
      </c>
    </row>
    <row r="819" spans="2:65" s="1" customFormat="1" ht="22.5" customHeight="1" x14ac:dyDescent="0.3">
      <c r="B819" s="164"/>
      <c r="C819" s="165" t="s">
        <v>1152</v>
      </c>
      <c r="D819" s="165" t="s">
        <v>124</v>
      </c>
      <c r="E819" s="166" t="s">
        <v>1153</v>
      </c>
      <c r="F819" s="167" t="s">
        <v>1154</v>
      </c>
      <c r="G819" s="168" t="s">
        <v>242</v>
      </c>
      <c r="H819" s="169">
        <v>440</v>
      </c>
      <c r="I819" s="170">
        <v>0</v>
      </c>
      <c r="J819" s="171">
        <f>ROUND(I819*H819,2)</f>
        <v>0</v>
      </c>
      <c r="K819" s="167" t="s">
        <v>128</v>
      </c>
      <c r="L819" s="35"/>
      <c r="M819" s="172" t="s">
        <v>3</v>
      </c>
      <c r="N819" s="173" t="s">
        <v>48</v>
      </c>
      <c r="O819" s="36"/>
      <c r="P819" s="174">
        <f>O819*H819</f>
        <v>0</v>
      </c>
      <c r="Q819" s="174">
        <v>2.0000000000000002E-5</v>
      </c>
      <c r="R819" s="174">
        <f>Q819*H819</f>
        <v>8.8000000000000005E-3</v>
      </c>
      <c r="S819" s="174">
        <v>0</v>
      </c>
      <c r="T819" s="175">
        <f>S819*H819</f>
        <v>0</v>
      </c>
      <c r="AR819" s="17" t="s">
        <v>305</v>
      </c>
      <c r="AT819" s="17" t="s">
        <v>124</v>
      </c>
      <c r="AU819" s="17" t="s">
        <v>130</v>
      </c>
      <c r="AY819" s="17" t="s">
        <v>121</v>
      </c>
      <c r="BE819" s="176">
        <f>IF(N819="základní",J819,0)</f>
        <v>0</v>
      </c>
      <c r="BF819" s="176">
        <f>IF(N819="snížená",J819,0)</f>
        <v>0</v>
      </c>
      <c r="BG819" s="176">
        <f>IF(N819="zákl. přenesená",J819,0)</f>
        <v>0</v>
      </c>
      <c r="BH819" s="176">
        <f>IF(N819="sníž. přenesená",J819,0)</f>
        <v>0</v>
      </c>
      <c r="BI819" s="176">
        <f>IF(N819="nulová",J819,0)</f>
        <v>0</v>
      </c>
      <c r="BJ819" s="17" t="s">
        <v>130</v>
      </c>
      <c r="BK819" s="176">
        <f>ROUND(I819*H819,2)</f>
        <v>0</v>
      </c>
      <c r="BL819" s="17" t="s">
        <v>305</v>
      </c>
      <c r="BM819" s="17" t="s">
        <v>1155</v>
      </c>
    </row>
    <row r="820" spans="2:65" s="11" customFormat="1" x14ac:dyDescent="0.3">
      <c r="B820" s="181"/>
      <c r="D820" s="182" t="s">
        <v>197</v>
      </c>
      <c r="E820" s="183" t="s">
        <v>3</v>
      </c>
      <c r="F820" s="184" t="s">
        <v>1156</v>
      </c>
      <c r="H820" s="185">
        <v>440</v>
      </c>
      <c r="I820" s="186"/>
      <c r="L820" s="181"/>
      <c r="M820" s="187"/>
      <c r="N820" s="188"/>
      <c r="O820" s="188"/>
      <c r="P820" s="188"/>
      <c r="Q820" s="188"/>
      <c r="R820" s="188"/>
      <c r="S820" s="188"/>
      <c r="T820" s="189"/>
      <c r="AT820" s="190" t="s">
        <v>197</v>
      </c>
      <c r="AU820" s="190" t="s">
        <v>130</v>
      </c>
      <c r="AV820" s="11" t="s">
        <v>130</v>
      </c>
      <c r="AW820" s="11" t="s">
        <v>40</v>
      </c>
      <c r="AX820" s="11" t="s">
        <v>23</v>
      </c>
      <c r="AY820" s="190" t="s">
        <v>121</v>
      </c>
    </row>
    <row r="821" spans="2:65" s="1" customFormat="1" ht="31.5" customHeight="1" x14ac:dyDescent="0.3">
      <c r="B821" s="164"/>
      <c r="C821" s="213" t="s">
        <v>1157</v>
      </c>
      <c r="D821" s="213" t="s">
        <v>335</v>
      </c>
      <c r="E821" s="214" t="s">
        <v>1158</v>
      </c>
      <c r="F821" s="215" t="s">
        <v>1159</v>
      </c>
      <c r="G821" s="216" t="s">
        <v>242</v>
      </c>
      <c r="H821" s="217">
        <v>462</v>
      </c>
      <c r="I821" s="218">
        <v>0</v>
      </c>
      <c r="J821" s="219">
        <f>ROUND(I821*H821,2)</f>
        <v>0</v>
      </c>
      <c r="K821" s="215" t="s">
        <v>3</v>
      </c>
      <c r="L821" s="220"/>
      <c r="M821" s="221" t="s">
        <v>3</v>
      </c>
      <c r="N821" s="222" t="s">
        <v>48</v>
      </c>
      <c r="O821" s="36"/>
      <c r="P821" s="174">
        <f>O821*H821</f>
        <v>0</v>
      </c>
      <c r="Q821" s="174">
        <v>2.7E-4</v>
      </c>
      <c r="R821" s="174">
        <f>Q821*H821</f>
        <v>0.12474</v>
      </c>
      <c r="S821" s="174">
        <v>0</v>
      </c>
      <c r="T821" s="175">
        <f>S821*H821</f>
        <v>0</v>
      </c>
      <c r="AR821" s="17" t="s">
        <v>405</v>
      </c>
      <c r="AT821" s="17" t="s">
        <v>335</v>
      </c>
      <c r="AU821" s="17" t="s">
        <v>130</v>
      </c>
      <c r="AY821" s="17" t="s">
        <v>121</v>
      </c>
      <c r="BE821" s="176">
        <f>IF(N821="základní",J821,0)</f>
        <v>0</v>
      </c>
      <c r="BF821" s="176">
        <f>IF(N821="snížená",J821,0)</f>
        <v>0</v>
      </c>
      <c r="BG821" s="176">
        <f>IF(N821="zákl. přenesená",J821,0)</f>
        <v>0</v>
      </c>
      <c r="BH821" s="176">
        <f>IF(N821="sníž. přenesená",J821,0)</f>
        <v>0</v>
      </c>
      <c r="BI821" s="176">
        <f>IF(N821="nulová",J821,0)</f>
        <v>0</v>
      </c>
      <c r="BJ821" s="17" t="s">
        <v>130</v>
      </c>
      <c r="BK821" s="176">
        <f>ROUND(I821*H821,2)</f>
        <v>0</v>
      </c>
      <c r="BL821" s="17" t="s">
        <v>305</v>
      </c>
      <c r="BM821" s="17" t="s">
        <v>1160</v>
      </c>
    </row>
    <row r="822" spans="2:65" s="11" customFormat="1" x14ac:dyDescent="0.3">
      <c r="B822" s="181"/>
      <c r="D822" s="182" t="s">
        <v>197</v>
      </c>
      <c r="E822" s="183" t="s">
        <v>3</v>
      </c>
      <c r="F822" s="184" t="s">
        <v>1161</v>
      </c>
      <c r="H822" s="185">
        <v>462</v>
      </c>
      <c r="I822" s="186"/>
      <c r="L822" s="181"/>
      <c r="M822" s="187"/>
      <c r="N822" s="188"/>
      <c r="O822" s="188"/>
      <c r="P822" s="188"/>
      <c r="Q822" s="188"/>
      <c r="R822" s="188"/>
      <c r="S822" s="188"/>
      <c r="T822" s="189"/>
      <c r="AT822" s="190" t="s">
        <v>197</v>
      </c>
      <c r="AU822" s="190" t="s">
        <v>130</v>
      </c>
      <c r="AV822" s="11" t="s">
        <v>130</v>
      </c>
      <c r="AW822" s="11" t="s">
        <v>40</v>
      </c>
      <c r="AX822" s="11" t="s">
        <v>23</v>
      </c>
      <c r="AY822" s="190" t="s">
        <v>121</v>
      </c>
    </row>
    <row r="823" spans="2:65" s="1" customFormat="1" ht="31.5" customHeight="1" x14ac:dyDescent="0.3">
      <c r="B823" s="164"/>
      <c r="C823" s="165" t="s">
        <v>1162</v>
      </c>
      <c r="D823" s="165" t="s">
        <v>124</v>
      </c>
      <c r="E823" s="166" t="s">
        <v>1163</v>
      </c>
      <c r="F823" s="167" t="s">
        <v>1164</v>
      </c>
      <c r="G823" s="168" t="s">
        <v>211</v>
      </c>
      <c r="H823" s="169">
        <v>237.3</v>
      </c>
      <c r="I823" s="170">
        <v>0</v>
      </c>
      <c r="J823" s="171">
        <f>ROUND(I823*H823,2)</f>
        <v>0</v>
      </c>
      <c r="K823" s="167" t="s">
        <v>3</v>
      </c>
      <c r="L823" s="35"/>
      <c r="M823" s="172" t="s">
        <v>3</v>
      </c>
      <c r="N823" s="173" t="s">
        <v>48</v>
      </c>
      <c r="O823" s="36"/>
      <c r="P823" s="174">
        <f>O823*H823</f>
        <v>0</v>
      </c>
      <c r="Q823" s="174">
        <v>0</v>
      </c>
      <c r="R823" s="174">
        <f>Q823*H823</f>
        <v>0</v>
      </c>
      <c r="S823" s="174">
        <v>0</v>
      </c>
      <c r="T823" s="175">
        <f>S823*H823</f>
        <v>0</v>
      </c>
      <c r="AR823" s="17" t="s">
        <v>305</v>
      </c>
      <c r="AT823" s="17" t="s">
        <v>124</v>
      </c>
      <c r="AU823" s="17" t="s">
        <v>130</v>
      </c>
      <c r="AY823" s="17" t="s">
        <v>121</v>
      </c>
      <c r="BE823" s="176">
        <f>IF(N823="základní",J823,0)</f>
        <v>0</v>
      </c>
      <c r="BF823" s="176">
        <f>IF(N823="snížená",J823,0)</f>
        <v>0</v>
      </c>
      <c r="BG823" s="176">
        <f>IF(N823="zákl. přenesená",J823,0)</f>
        <v>0</v>
      </c>
      <c r="BH823" s="176">
        <f>IF(N823="sníž. přenesená",J823,0)</f>
        <v>0</v>
      </c>
      <c r="BI823" s="176">
        <f>IF(N823="nulová",J823,0)</f>
        <v>0</v>
      </c>
      <c r="BJ823" s="17" t="s">
        <v>130</v>
      </c>
      <c r="BK823" s="176">
        <f>ROUND(I823*H823,2)</f>
        <v>0</v>
      </c>
      <c r="BL823" s="17" t="s">
        <v>305</v>
      </c>
      <c r="BM823" s="17" t="s">
        <v>1165</v>
      </c>
    </row>
    <row r="824" spans="2:65" s="1" customFormat="1" ht="22.5" customHeight="1" x14ac:dyDescent="0.3">
      <c r="B824" s="164"/>
      <c r="C824" s="165" t="s">
        <v>1166</v>
      </c>
      <c r="D824" s="165" t="s">
        <v>124</v>
      </c>
      <c r="E824" s="166" t="s">
        <v>1167</v>
      </c>
      <c r="F824" s="167" t="s">
        <v>1168</v>
      </c>
      <c r="G824" s="168" t="s">
        <v>211</v>
      </c>
      <c r="H824" s="169">
        <v>240</v>
      </c>
      <c r="I824" s="170">
        <v>0</v>
      </c>
      <c r="J824" s="171">
        <f>ROUND(I824*H824,2)</f>
        <v>0</v>
      </c>
      <c r="K824" s="167" t="s">
        <v>3</v>
      </c>
      <c r="L824" s="35"/>
      <c r="M824" s="172" t="s">
        <v>3</v>
      </c>
      <c r="N824" s="173" t="s">
        <v>48</v>
      </c>
      <c r="O824" s="36"/>
      <c r="P824" s="174">
        <f>O824*H824</f>
        <v>0</v>
      </c>
      <c r="Q824" s="174">
        <v>5.0000000000000001E-4</v>
      </c>
      <c r="R824" s="174">
        <f>Q824*H824</f>
        <v>0.12</v>
      </c>
      <c r="S824" s="174">
        <v>0</v>
      </c>
      <c r="T824" s="175">
        <f>S824*H824</f>
        <v>0</v>
      </c>
      <c r="AR824" s="17" t="s">
        <v>305</v>
      </c>
      <c r="AT824" s="17" t="s">
        <v>124</v>
      </c>
      <c r="AU824" s="17" t="s">
        <v>130</v>
      </c>
      <c r="AY824" s="17" t="s">
        <v>121</v>
      </c>
      <c r="BE824" s="176">
        <f>IF(N824="základní",J824,0)</f>
        <v>0</v>
      </c>
      <c r="BF824" s="176">
        <f>IF(N824="snížená",J824,0)</f>
        <v>0</v>
      </c>
      <c r="BG824" s="176">
        <f>IF(N824="zákl. přenesená",J824,0)</f>
        <v>0</v>
      </c>
      <c r="BH824" s="176">
        <f>IF(N824="sníž. přenesená",J824,0)</f>
        <v>0</v>
      </c>
      <c r="BI824" s="176">
        <f>IF(N824="nulová",J824,0)</f>
        <v>0</v>
      </c>
      <c r="BJ824" s="17" t="s">
        <v>130</v>
      </c>
      <c r="BK824" s="176">
        <f>ROUND(I824*H824,2)</f>
        <v>0</v>
      </c>
      <c r="BL824" s="17" t="s">
        <v>305</v>
      </c>
      <c r="BM824" s="17" t="s">
        <v>1169</v>
      </c>
    </row>
    <row r="825" spans="2:65" s="11" customFormat="1" x14ac:dyDescent="0.3">
      <c r="B825" s="181"/>
      <c r="D825" s="191" t="s">
        <v>197</v>
      </c>
      <c r="E825" s="190" t="s">
        <v>3</v>
      </c>
      <c r="F825" s="192" t="s">
        <v>1170</v>
      </c>
      <c r="H825" s="193">
        <v>120</v>
      </c>
      <c r="I825" s="186"/>
      <c r="L825" s="181"/>
      <c r="M825" s="187"/>
      <c r="N825" s="188"/>
      <c r="O825" s="188"/>
      <c r="P825" s="188"/>
      <c r="Q825" s="188"/>
      <c r="R825" s="188"/>
      <c r="S825" s="188"/>
      <c r="T825" s="189"/>
      <c r="AT825" s="190" t="s">
        <v>197</v>
      </c>
      <c r="AU825" s="190" t="s">
        <v>130</v>
      </c>
      <c r="AV825" s="11" t="s">
        <v>130</v>
      </c>
      <c r="AW825" s="11" t="s">
        <v>40</v>
      </c>
      <c r="AX825" s="11" t="s">
        <v>76</v>
      </c>
      <c r="AY825" s="190" t="s">
        <v>121</v>
      </c>
    </row>
    <row r="826" spans="2:65" s="11" customFormat="1" x14ac:dyDescent="0.3">
      <c r="B826" s="181"/>
      <c r="D826" s="191" t="s">
        <v>197</v>
      </c>
      <c r="E826" s="190" t="s">
        <v>3</v>
      </c>
      <c r="F826" s="192" t="s">
        <v>1171</v>
      </c>
      <c r="H826" s="193">
        <v>120</v>
      </c>
      <c r="I826" s="186"/>
      <c r="L826" s="181"/>
      <c r="M826" s="187"/>
      <c r="N826" s="188"/>
      <c r="O826" s="188"/>
      <c r="P826" s="188"/>
      <c r="Q826" s="188"/>
      <c r="R826" s="188"/>
      <c r="S826" s="188"/>
      <c r="T826" s="189"/>
      <c r="AT826" s="190" t="s">
        <v>197</v>
      </c>
      <c r="AU826" s="190" t="s">
        <v>130</v>
      </c>
      <c r="AV826" s="11" t="s">
        <v>130</v>
      </c>
      <c r="AW826" s="11" t="s">
        <v>40</v>
      </c>
      <c r="AX826" s="11" t="s">
        <v>76</v>
      </c>
      <c r="AY826" s="190" t="s">
        <v>121</v>
      </c>
    </row>
    <row r="827" spans="2:65" s="12" customFormat="1" x14ac:dyDescent="0.3">
      <c r="B827" s="194"/>
      <c r="D827" s="182" t="s">
        <v>197</v>
      </c>
      <c r="E827" s="195" t="s">
        <v>3</v>
      </c>
      <c r="F827" s="196" t="s">
        <v>204</v>
      </c>
      <c r="H827" s="197">
        <v>240</v>
      </c>
      <c r="I827" s="198"/>
      <c r="L827" s="194"/>
      <c r="M827" s="199"/>
      <c r="N827" s="200"/>
      <c r="O827" s="200"/>
      <c r="P827" s="200"/>
      <c r="Q827" s="200"/>
      <c r="R827" s="200"/>
      <c r="S827" s="200"/>
      <c r="T827" s="201"/>
      <c r="AT827" s="202" t="s">
        <v>197</v>
      </c>
      <c r="AU827" s="202" t="s">
        <v>130</v>
      </c>
      <c r="AV827" s="12" t="s">
        <v>143</v>
      </c>
      <c r="AW827" s="12" t="s">
        <v>40</v>
      </c>
      <c r="AX827" s="12" t="s">
        <v>23</v>
      </c>
      <c r="AY827" s="202" t="s">
        <v>121</v>
      </c>
    </row>
    <row r="828" spans="2:65" s="1" customFormat="1" ht="22.5" customHeight="1" x14ac:dyDescent="0.3">
      <c r="B828" s="164"/>
      <c r="C828" s="165" t="s">
        <v>1172</v>
      </c>
      <c r="D828" s="165" t="s">
        <v>124</v>
      </c>
      <c r="E828" s="166" t="s">
        <v>1173</v>
      </c>
      <c r="F828" s="167" t="s">
        <v>1174</v>
      </c>
      <c r="G828" s="168" t="s">
        <v>211</v>
      </c>
      <c r="H828" s="169">
        <v>240</v>
      </c>
      <c r="I828" s="170">
        <v>0</v>
      </c>
      <c r="J828" s="171">
        <f>ROUND(I828*H828,2)</f>
        <v>0</v>
      </c>
      <c r="K828" s="167" t="s">
        <v>3</v>
      </c>
      <c r="L828" s="35"/>
      <c r="M828" s="172" t="s">
        <v>3</v>
      </c>
      <c r="N828" s="173" t="s">
        <v>48</v>
      </c>
      <c r="O828" s="36"/>
      <c r="P828" s="174">
        <f>O828*H828</f>
        <v>0</v>
      </c>
      <c r="Q828" s="174">
        <v>0</v>
      </c>
      <c r="R828" s="174">
        <f>Q828*H828</f>
        <v>0</v>
      </c>
      <c r="S828" s="174">
        <v>0</v>
      </c>
      <c r="T828" s="175">
        <f>S828*H828</f>
        <v>0</v>
      </c>
      <c r="AR828" s="17" t="s">
        <v>305</v>
      </c>
      <c r="AT828" s="17" t="s">
        <v>124</v>
      </c>
      <c r="AU828" s="17" t="s">
        <v>130</v>
      </c>
      <c r="AY828" s="17" t="s">
        <v>121</v>
      </c>
      <c r="BE828" s="176">
        <f>IF(N828="základní",J828,0)</f>
        <v>0</v>
      </c>
      <c r="BF828" s="176">
        <f>IF(N828="snížená",J828,0)</f>
        <v>0</v>
      </c>
      <c r="BG828" s="176">
        <f>IF(N828="zákl. přenesená",J828,0)</f>
        <v>0</v>
      </c>
      <c r="BH828" s="176">
        <f>IF(N828="sníž. přenesená",J828,0)</f>
        <v>0</v>
      </c>
      <c r="BI828" s="176">
        <f>IF(N828="nulová",J828,0)</f>
        <v>0</v>
      </c>
      <c r="BJ828" s="17" t="s">
        <v>130</v>
      </c>
      <c r="BK828" s="176">
        <f>ROUND(I828*H828,2)</f>
        <v>0</v>
      </c>
      <c r="BL828" s="17" t="s">
        <v>305</v>
      </c>
      <c r="BM828" s="17" t="s">
        <v>1175</v>
      </c>
    </row>
    <row r="829" spans="2:65" s="1" customFormat="1" ht="31.5" customHeight="1" x14ac:dyDescent="0.3">
      <c r="B829" s="164"/>
      <c r="C829" s="213" t="s">
        <v>1176</v>
      </c>
      <c r="D829" s="213" t="s">
        <v>335</v>
      </c>
      <c r="E829" s="214" t="s">
        <v>1177</v>
      </c>
      <c r="F829" s="215" t="s">
        <v>1178</v>
      </c>
      <c r="G829" s="216" t="s">
        <v>211</v>
      </c>
      <c r="H829" s="217">
        <v>259.2</v>
      </c>
      <c r="I829" s="218">
        <v>0</v>
      </c>
      <c r="J829" s="219">
        <f>ROUND(I829*H829,2)</f>
        <v>0</v>
      </c>
      <c r="K829" s="215" t="s">
        <v>3</v>
      </c>
      <c r="L829" s="220"/>
      <c r="M829" s="221" t="s">
        <v>3</v>
      </c>
      <c r="N829" s="222" t="s">
        <v>48</v>
      </c>
      <c r="O829" s="36"/>
      <c r="P829" s="174">
        <f>O829*H829</f>
        <v>0</v>
      </c>
      <c r="Q829" s="174">
        <v>8.0000000000000002E-3</v>
      </c>
      <c r="R829" s="174">
        <f>Q829*H829</f>
        <v>2.0735999999999999</v>
      </c>
      <c r="S829" s="174">
        <v>0</v>
      </c>
      <c r="T829" s="175">
        <f>S829*H829</f>
        <v>0</v>
      </c>
      <c r="AR829" s="17" t="s">
        <v>405</v>
      </c>
      <c r="AT829" s="17" t="s">
        <v>335</v>
      </c>
      <c r="AU829" s="17" t="s">
        <v>130</v>
      </c>
      <c r="AY829" s="17" t="s">
        <v>121</v>
      </c>
      <c r="BE829" s="176">
        <f>IF(N829="základní",J829,0)</f>
        <v>0</v>
      </c>
      <c r="BF829" s="176">
        <f>IF(N829="snížená",J829,0)</f>
        <v>0</v>
      </c>
      <c r="BG829" s="176">
        <f>IF(N829="zákl. přenesená",J829,0)</f>
        <v>0</v>
      </c>
      <c r="BH829" s="176">
        <f>IF(N829="sníž. přenesená",J829,0)</f>
        <v>0</v>
      </c>
      <c r="BI829" s="176">
        <f>IF(N829="nulová",J829,0)</f>
        <v>0</v>
      </c>
      <c r="BJ829" s="17" t="s">
        <v>130</v>
      </c>
      <c r="BK829" s="176">
        <f>ROUND(I829*H829,2)</f>
        <v>0</v>
      </c>
      <c r="BL829" s="17" t="s">
        <v>305</v>
      </c>
      <c r="BM829" s="17" t="s">
        <v>1179</v>
      </c>
    </row>
    <row r="830" spans="2:65" s="11" customFormat="1" x14ac:dyDescent="0.3">
      <c r="B830" s="181"/>
      <c r="D830" s="182" t="s">
        <v>197</v>
      </c>
      <c r="E830" s="183" t="s">
        <v>3</v>
      </c>
      <c r="F830" s="184" t="s">
        <v>1180</v>
      </c>
      <c r="H830" s="185">
        <v>259.2</v>
      </c>
      <c r="I830" s="186"/>
      <c r="L830" s="181"/>
      <c r="M830" s="187"/>
      <c r="N830" s="188"/>
      <c r="O830" s="188"/>
      <c r="P830" s="188"/>
      <c r="Q830" s="188"/>
      <c r="R830" s="188"/>
      <c r="S830" s="188"/>
      <c r="T830" s="189"/>
      <c r="AT830" s="190" t="s">
        <v>197</v>
      </c>
      <c r="AU830" s="190" t="s">
        <v>130</v>
      </c>
      <c r="AV830" s="11" t="s">
        <v>130</v>
      </c>
      <c r="AW830" s="11" t="s">
        <v>40</v>
      </c>
      <c r="AX830" s="11" t="s">
        <v>23</v>
      </c>
      <c r="AY830" s="190" t="s">
        <v>121</v>
      </c>
    </row>
    <row r="831" spans="2:65" s="1" customFormat="1" ht="22.5" customHeight="1" x14ac:dyDescent="0.3">
      <c r="B831" s="164"/>
      <c r="C831" s="165" t="s">
        <v>1181</v>
      </c>
      <c r="D831" s="165" t="s">
        <v>124</v>
      </c>
      <c r="E831" s="166" t="s">
        <v>1182</v>
      </c>
      <c r="F831" s="167" t="s">
        <v>1183</v>
      </c>
      <c r="G831" s="168" t="s">
        <v>637</v>
      </c>
      <c r="H831" s="169">
        <v>10.643000000000001</v>
      </c>
      <c r="I831" s="170">
        <v>0</v>
      </c>
      <c r="J831" s="171">
        <f>ROUND(I831*H831,2)</f>
        <v>0</v>
      </c>
      <c r="K831" s="167" t="s">
        <v>128</v>
      </c>
      <c r="L831" s="35"/>
      <c r="M831" s="172" t="s">
        <v>3</v>
      </c>
      <c r="N831" s="173" t="s">
        <v>48</v>
      </c>
      <c r="O831" s="36"/>
      <c r="P831" s="174">
        <f>O831*H831</f>
        <v>0</v>
      </c>
      <c r="Q831" s="174">
        <v>0</v>
      </c>
      <c r="R831" s="174">
        <f>Q831*H831</f>
        <v>0</v>
      </c>
      <c r="S831" s="174">
        <v>0</v>
      </c>
      <c r="T831" s="175">
        <f>S831*H831</f>
        <v>0</v>
      </c>
      <c r="AR831" s="17" t="s">
        <v>305</v>
      </c>
      <c r="AT831" s="17" t="s">
        <v>124</v>
      </c>
      <c r="AU831" s="17" t="s">
        <v>130</v>
      </c>
      <c r="AY831" s="17" t="s">
        <v>121</v>
      </c>
      <c r="BE831" s="176">
        <f>IF(N831="základní",J831,0)</f>
        <v>0</v>
      </c>
      <c r="BF831" s="176">
        <f>IF(N831="snížená",J831,0)</f>
        <v>0</v>
      </c>
      <c r="BG831" s="176">
        <f>IF(N831="zákl. přenesená",J831,0)</f>
        <v>0</v>
      </c>
      <c r="BH831" s="176">
        <f>IF(N831="sníž. přenesená",J831,0)</f>
        <v>0</v>
      </c>
      <c r="BI831" s="176">
        <f>IF(N831="nulová",J831,0)</f>
        <v>0</v>
      </c>
      <c r="BJ831" s="17" t="s">
        <v>130</v>
      </c>
      <c r="BK831" s="176">
        <f>ROUND(I831*H831,2)</f>
        <v>0</v>
      </c>
      <c r="BL831" s="17" t="s">
        <v>305</v>
      </c>
      <c r="BM831" s="17" t="s">
        <v>1184</v>
      </c>
    </row>
    <row r="832" spans="2:65" s="1" customFormat="1" ht="22.5" customHeight="1" x14ac:dyDescent="0.3">
      <c r="B832" s="164"/>
      <c r="C832" s="165" t="s">
        <v>1185</v>
      </c>
      <c r="D832" s="165" t="s">
        <v>124</v>
      </c>
      <c r="E832" s="166" t="s">
        <v>1186</v>
      </c>
      <c r="F832" s="167" t="s">
        <v>1187</v>
      </c>
      <c r="G832" s="168" t="s">
        <v>637</v>
      </c>
      <c r="H832" s="169">
        <v>10.643000000000001</v>
      </c>
      <c r="I832" s="170">
        <v>0</v>
      </c>
      <c r="J832" s="171">
        <f>ROUND(I832*H832,2)</f>
        <v>0</v>
      </c>
      <c r="K832" s="167" t="s">
        <v>128</v>
      </c>
      <c r="L832" s="35"/>
      <c r="M832" s="172" t="s">
        <v>3</v>
      </c>
      <c r="N832" s="173" t="s">
        <v>48</v>
      </c>
      <c r="O832" s="36"/>
      <c r="P832" s="174">
        <f>O832*H832</f>
        <v>0</v>
      </c>
      <c r="Q832" s="174">
        <v>0</v>
      </c>
      <c r="R832" s="174">
        <f>Q832*H832</f>
        <v>0</v>
      </c>
      <c r="S832" s="174">
        <v>0</v>
      </c>
      <c r="T832" s="175">
        <f>S832*H832</f>
        <v>0</v>
      </c>
      <c r="AR832" s="17" t="s">
        <v>305</v>
      </c>
      <c r="AT832" s="17" t="s">
        <v>124</v>
      </c>
      <c r="AU832" s="17" t="s">
        <v>130</v>
      </c>
      <c r="AY832" s="17" t="s">
        <v>121</v>
      </c>
      <c r="BE832" s="176">
        <f>IF(N832="základní",J832,0)</f>
        <v>0</v>
      </c>
      <c r="BF832" s="176">
        <f>IF(N832="snížená",J832,0)</f>
        <v>0</v>
      </c>
      <c r="BG832" s="176">
        <f>IF(N832="zákl. přenesená",J832,0)</f>
        <v>0</v>
      </c>
      <c r="BH832" s="176">
        <f>IF(N832="sníž. přenesená",J832,0)</f>
        <v>0</v>
      </c>
      <c r="BI832" s="176">
        <f>IF(N832="nulová",J832,0)</f>
        <v>0</v>
      </c>
      <c r="BJ832" s="17" t="s">
        <v>130</v>
      </c>
      <c r="BK832" s="176">
        <f>ROUND(I832*H832,2)</f>
        <v>0</v>
      </c>
      <c r="BL832" s="17" t="s">
        <v>305</v>
      </c>
      <c r="BM832" s="17" t="s">
        <v>1188</v>
      </c>
    </row>
    <row r="833" spans="2:65" s="10" customFormat="1" ht="29.85" customHeight="1" x14ac:dyDescent="0.3">
      <c r="B833" s="150"/>
      <c r="D833" s="161" t="s">
        <v>75</v>
      </c>
      <c r="E833" s="162" t="s">
        <v>1189</v>
      </c>
      <c r="F833" s="162" t="s">
        <v>1190</v>
      </c>
      <c r="I833" s="153"/>
      <c r="J833" s="163">
        <f>BK833</f>
        <v>0</v>
      </c>
      <c r="L833" s="150"/>
      <c r="M833" s="155"/>
      <c r="N833" s="156"/>
      <c r="O833" s="156"/>
      <c r="P833" s="157">
        <f>SUM(P834:P846)</f>
        <v>0</v>
      </c>
      <c r="Q833" s="156"/>
      <c r="R833" s="157">
        <f>SUM(R834:R846)</f>
        <v>1.8512280000000001</v>
      </c>
      <c r="S833" s="156"/>
      <c r="T833" s="158">
        <f>SUM(T834:T846)</f>
        <v>0</v>
      </c>
      <c r="AR833" s="151" t="s">
        <v>130</v>
      </c>
      <c r="AT833" s="159" t="s">
        <v>75</v>
      </c>
      <c r="AU833" s="159" t="s">
        <v>23</v>
      </c>
      <c r="AY833" s="151" t="s">
        <v>121</v>
      </c>
      <c r="BK833" s="160">
        <f>SUM(BK834:BK846)</f>
        <v>0</v>
      </c>
    </row>
    <row r="834" spans="2:65" s="1" customFormat="1" ht="31.5" customHeight="1" x14ac:dyDescent="0.3">
      <c r="B834" s="164"/>
      <c r="C834" s="165" t="s">
        <v>1191</v>
      </c>
      <c r="D834" s="165" t="s">
        <v>124</v>
      </c>
      <c r="E834" s="166" t="s">
        <v>1192</v>
      </c>
      <c r="F834" s="167" t="s">
        <v>1193</v>
      </c>
      <c r="G834" s="168" t="s">
        <v>211</v>
      </c>
      <c r="H834" s="169">
        <v>107.8</v>
      </c>
      <c r="I834" s="170">
        <v>0</v>
      </c>
      <c r="J834" s="171">
        <f>ROUND(I834*H834,2)</f>
        <v>0</v>
      </c>
      <c r="K834" s="167" t="s">
        <v>128</v>
      </c>
      <c r="L834" s="35"/>
      <c r="M834" s="172" t="s">
        <v>3</v>
      </c>
      <c r="N834" s="173" t="s">
        <v>48</v>
      </c>
      <c r="O834" s="36"/>
      <c r="P834" s="174">
        <f>O834*H834</f>
        <v>0</v>
      </c>
      <c r="Q834" s="174">
        <v>3.0000000000000001E-3</v>
      </c>
      <c r="R834" s="174">
        <f>Q834*H834</f>
        <v>0.32340000000000002</v>
      </c>
      <c r="S834" s="174">
        <v>0</v>
      </c>
      <c r="T834" s="175">
        <f>S834*H834</f>
        <v>0</v>
      </c>
      <c r="AR834" s="17" t="s">
        <v>305</v>
      </c>
      <c r="AT834" s="17" t="s">
        <v>124</v>
      </c>
      <c r="AU834" s="17" t="s">
        <v>130</v>
      </c>
      <c r="AY834" s="17" t="s">
        <v>121</v>
      </c>
      <c r="BE834" s="176">
        <f>IF(N834="základní",J834,0)</f>
        <v>0</v>
      </c>
      <c r="BF834" s="176">
        <f>IF(N834="snížená",J834,0)</f>
        <v>0</v>
      </c>
      <c r="BG834" s="176">
        <f>IF(N834="zákl. přenesená",J834,0)</f>
        <v>0</v>
      </c>
      <c r="BH834" s="176">
        <f>IF(N834="sníž. přenesená",J834,0)</f>
        <v>0</v>
      </c>
      <c r="BI834" s="176">
        <f>IF(N834="nulová",J834,0)</f>
        <v>0</v>
      </c>
      <c r="BJ834" s="17" t="s">
        <v>130</v>
      </c>
      <c r="BK834" s="176">
        <f>ROUND(I834*H834,2)</f>
        <v>0</v>
      </c>
      <c r="BL834" s="17" t="s">
        <v>305</v>
      </c>
      <c r="BM834" s="17" t="s">
        <v>1194</v>
      </c>
    </row>
    <row r="835" spans="2:65" s="11" customFormat="1" x14ac:dyDescent="0.3">
      <c r="B835" s="181"/>
      <c r="D835" s="191" t="s">
        <v>197</v>
      </c>
      <c r="E835" s="190" t="s">
        <v>3</v>
      </c>
      <c r="F835" s="192" t="s">
        <v>1195</v>
      </c>
      <c r="H835" s="193">
        <v>53.9</v>
      </c>
      <c r="I835" s="186"/>
      <c r="L835" s="181"/>
      <c r="M835" s="187"/>
      <c r="N835" s="188"/>
      <c r="O835" s="188"/>
      <c r="P835" s="188"/>
      <c r="Q835" s="188"/>
      <c r="R835" s="188"/>
      <c r="S835" s="188"/>
      <c r="T835" s="189"/>
      <c r="AT835" s="190" t="s">
        <v>197</v>
      </c>
      <c r="AU835" s="190" t="s">
        <v>130</v>
      </c>
      <c r="AV835" s="11" t="s">
        <v>130</v>
      </c>
      <c r="AW835" s="11" t="s">
        <v>40</v>
      </c>
      <c r="AX835" s="11" t="s">
        <v>76</v>
      </c>
      <c r="AY835" s="190" t="s">
        <v>121</v>
      </c>
    </row>
    <row r="836" spans="2:65" s="11" customFormat="1" x14ac:dyDescent="0.3">
      <c r="B836" s="181"/>
      <c r="D836" s="191" t="s">
        <v>197</v>
      </c>
      <c r="E836" s="190" t="s">
        <v>3</v>
      </c>
      <c r="F836" s="192" t="s">
        <v>1196</v>
      </c>
      <c r="H836" s="193">
        <v>53.9</v>
      </c>
      <c r="I836" s="186"/>
      <c r="L836" s="181"/>
      <c r="M836" s="187"/>
      <c r="N836" s="188"/>
      <c r="O836" s="188"/>
      <c r="P836" s="188"/>
      <c r="Q836" s="188"/>
      <c r="R836" s="188"/>
      <c r="S836" s="188"/>
      <c r="T836" s="189"/>
      <c r="AT836" s="190" t="s">
        <v>197</v>
      </c>
      <c r="AU836" s="190" t="s">
        <v>130</v>
      </c>
      <c r="AV836" s="11" t="s">
        <v>130</v>
      </c>
      <c r="AW836" s="11" t="s">
        <v>40</v>
      </c>
      <c r="AX836" s="11" t="s">
        <v>76</v>
      </c>
      <c r="AY836" s="190" t="s">
        <v>121</v>
      </c>
    </row>
    <row r="837" spans="2:65" s="12" customFormat="1" x14ac:dyDescent="0.3">
      <c r="B837" s="194"/>
      <c r="D837" s="182" t="s">
        <v>197</v>
      </c>
      <c r="E837" s="195" t="s">
        <v>3</v>
      </c>
      <c r="F837" s="196" t="s">
        <v>204</v>
      </c>
      <c r="H837" s="197">
        <v>107.8</v>
      </c>
      <c r="I837" s="198"/>
      <c r="L837" s="194"/>
      <c r="M837" s="199"/>
      <c r="N837" s="200"/>
      <c r="O837" s="200"/>
      <c r="P837" s="200"/>
      <c r="Q837" s="200"/>
      <c r="R837" s="200"/>
      <c r="S837" s="200"/>
      <c r="T837" s="201"/>
      <c r="AT837" s="202" t="s">
        <v>197</v>
      </c>
      <c r="AU837" s="202" t="s">
        <v>130</v>
      </c>
      <c r="AV837" s="12" t="s">
        <v>143</v>
      </c>
      <c r="AW837" s="12" t="s">
        <v>40</v>
      </c>
      <c r="AX837" s="12" t="s">
        <v>23</v>
      </c>
      <c r="AY837" s="202" t="s">
        <v>121</v>
      </c>
    </row>
    <row r="838" spans="2:65" s="1" customFormat="1" ht="22.5" customHeight="1" x14ac:dyDescent="0.3">
      <c r="B838" s="164"/>
      <c r="C838" s="213" t="s">
        <v>1197</v>
      </c>
      <c r="D838" s="213" t="s">
        <v>335</v>
      </c>
      <c r="E838" s="214" t="s">
        <v>1198</v>
      </c>
      <c r="F838" s="215" t="s">
        <v>1199</v>
      </c>
      <c r="G838" s="216" t="s">
        <v>211</v>
      </c>
      <c r="H838" s="217">
        <v>118.58</v>
      </c>
      <c r="I838" s="218">
        <v>0</v>
      </c>
      <c r="J838" s="219">
        <f>ROUND(I838*H838,2)</f>
        <v>0</v>
      </c>
      <c r="K838" s="215" t="s">
        <v>3</v>
      </c>
      <c r="L838" s="220"/>
      <c r="M838" s="221" t="s">
        <v>3</v>
      </c>
      <c r="N838" s="222" t="s">
        <v>48</v>
      </c>
      <c r="O838" s="36"/>
      <c r="P838" s="174">
        <f>O838*H838</f>
        <v>0</v>
      </c>
      <c r="Q838" s="174">
        <v>1.26E-2</v>
      </c>
      <c r="R838" s="174">
        <f>Q838*H838</f>
        <v>1.494108</v>
      </c>
      <c r="S838" s="174">
        <v>0</v>
      </c>
      <c r="T838" s="175">
        <f>S838*H838</f>
        <v>0</v>
      </c>
      <c r="AR838" s="17" t="s">
        <v>405</v>
      </c>
      <c r="AT838" s="17" t="s">
        <v>335</v>
      </c>
      <c r="AU838" s="17" t="s">
        <v>130</v>
      </c>
      <c r="AY838" s="17" t="s">
        <v>121</v>
      </c>
      <c r="BE838" s="176">
        <f>IF(N838="základní",J838,0)</f>
        <v>0</v>
      </c>
      <c r="BF838" s="176">
        <f>IF(N838="snížená",J838,0)</f>
        <v>0</v>
      </c>
      <c r="BG838" s="176">
        <f>IF(N838="zákl. přenesená",J838,0)</f>
        <v>0</v>
      </c>
      <c r="BH838" s="176">
        <f>IF(N838="sníž. přenesená",J838,0)</f>
        <v>0</v>
      </c>
      <c r="BI838" s="176">
        <f>IF(N838="nulová",J838,0)</f>
        <v>0</v>
      </c>
      <c r="BJ838" s="17" t="s">
        <v>130</v>
      </c>
      <c r="BK838" s="176">
        <f>ROUND(I838*H838,2)</f>
        <v>0</v>
      </c>
      <c r="BL838" s="17" t="s">
        <v>305</v>
      </c>
      <c r="BM838" s="17" t="s">
        <v>1200</v>
      </c>
    </row>
    <row r="839" spans="2:65" s="11" customFormat="1" x14ac:dyDescent="0.3">
      <c r="B839" s="181"/>
      <c r="D839" s="182" t="s">
        <v>197</v>
      </c>
      <c r="E839" s="183" t="s">
        <v>3</v>
      </c>
      <c r="F839" s="184" t="s">
        <v>1201</v>
      </c>
      <c r="H839" s="185">
        <v>118.58</v>
      </c>
      <c r="I839" s="186"/>
      <c r="L839" s="181"/>
      <c r="M839" s="187"/>
      <c r="N839" s="188"/>
      <c r="O839" s="188"/>
      <c r="P839" s="188"/>
      <c r="Q839" s="188"/>
      <c r="R839" s="188"/>
      <c r="S839" s="188"/>
      <c r="T839" s="189"/>
      <c r="AT839" s="190" t="s">
        <v>197</v>
      </c>
      <c r="AU839" s="190" t="s">
        <v>130</v>
      </c>
      <c r="AV839" s="11" t="s">
        <v>130</v>
      </c>
      <c r="AW839" s="11" t="s">
        <v>40</v>
      </c>
      <c r="AX839" s="11" t="s">
        <v>23</v>
      </c>
      <c r="AY839" s="190" t="s">
        <v>121</v>
      </c>
    </row>
    <row r="840" spans="2:65" s="1" customFormat="1" ht="31.5" customHeight="1" x14ac:dyDescent="0.3">
      <c r="B840" s="164"/>
      <c r="C840" s="165" t="s">
        <v>1202</v>
      </c>
      <c r="D840" s="165" t="s">
        <v>124</v>
      </c>
      <c r="E840" s="166" t="s">
        <v>1203</v>
      </c>
      <c r="F840" s="167" t="s">
        <v>1204</v>
      </c>
      <c r="G840" s="168" t="s">
        <v>211</v>
      </c>
      <c r="H840" s="169">
        <v>107.8</v>
      </c>
      <c r="I840" s="170">
        <v>0</v>
      </c>
      <c r="J840" s="171">
        <f>ROUND(I840*H840,2)</f>
        <v>0</v>
      </c>
      <c r="K840" s="167" t="s">
        <v>128</v>
      </c>
      <c r="L840" s="35"/>
      <c r="M840" s="172" t="s">
        <v>3</v>
      </c>
      <c r="N840" s="173" t="s">
        <v>48</v>
      </c>
      <c r="O840" s="36"/>
      <c r="P840" s="174">
        <f>O840*H840</f>
        <v>0</v>
      </c>
      <c r="Q840" s="174">
        <v>0</v>
      </c>
      <c r="R840" s="174">
        <f>Q840*H840</f>
        <v>0</v>
      </c>
      <c r="S840" s="174">
        <v>0</v>
      </c>
      <c r="T840" s="175">
        <f>S840*H840</f>
        <v>0</v>
      </c>
      <c r="AR840" s="17" t="s">
        <v>305</v>
      </c>
      <c r="AT840" s="17" t="s">
        <v>124</v>
      </c>
      <c r="AU840" s="17" t="s">
        <v>130</v>
      </c>
      <c r="AY840" s="17" t="s">
        <v>121</v>
      </c>
      <c r="BE840" s="176">
        <f>IF(N840="základní",J840,0)</f>
        <v>0</v>
      </c>
      <c r="BF840" s="176">
        <f>IF(N840="snížená",J840,0)</f>
        <v>0</v>
      </c>
      <c r="BG840" s="176">
        <f>IF(N840="zákl. přenesená",J840,0)</f>
        <v>0</v>
      </c>
      <c r="BH840" s="176">
        <f>IF(N840="sníž. přenesená",J840,0)</f>
        <v>0</v>
      </c>
      <c r="BI840" s="176">
        <f>IF(N840="nulová",J840,0)</f>
        <v>0</v>
      </c>
      <c r="BJ840" s="17" t="s">
        <v>130</v>
      </c>
      <c r="BK840" s="176">
        <f>ROUND(I840*H840,2)</f>
        <v>0</v>
      </c>
      <c r="BL840" s="17" t="s">
        <v>305</v>
      </c>
      <c r="BM840" s="17" t="s">
        <v>1205</v>
      </c>
    </row>
    <row r="841" spans="2:65" s="1" customFormat="1" ht="44.25" customHeight="1" x14ac:dyDescent="0.3">
      <c r="B841" s="164"/>
      <c r="C841" s="165" t="s">
        <v>1206</v>
      </c>
      <c r="D841" s="165" t="s">
        <v>124</v>
      </c>
      <c r="E841" s="166" t="s">
        <v>1207</v>
      </c>
      <c r="F841" s="167" t="s">
        <v>1208</v>
      </c>
      <c r="G841" s="168" t="s">
        <v>211</v>
      </c>
      <c r="H841" s="169">
        <v>107.8</v>
      </c>
      <c r="I841" s="170">
        <v>0</v>
      </c>
      <c r="J841" s="171">
        <f>ROUND(I841*H841,2)</f>
        <v>0</v>
      </c>
      <c r="K841" s="167" t="s">
        <v>3</v>
      </c>
      <c r="L841" s="35"/>
      <c r="M841" s="172" t="s">
        <v>3</v>
      </c>
      <c r="N841" s="173" t="s">
        <v>48</v>
      </c>
      <c r="O841" s="36"/>
      <c r="P841" s="174">
        <f>O841*H841</f>
        <v>0</v>
      </c>
      <c r="Q841" s="174">
        <v>0</v>
      </c>
      <c r="R841" s="174">
        <f>Q841*H841</f>
        <v>0</v>
      </c>
      <c r="S841" s="174">
        <v>0</v>
      </c>
      <c r="T841" s="175">
        <f>S841*H841</f>
        <v>0</v>
      </c>
      <c r="AR841" s="17" t="s">
        <v>305</v>
      </c>
      <c r="AT841" s="17" t="s">
        <v>124</v>
      </c>
      <c r="AU841" s="17" t="s">
        <v>130</v>
      </c>
      <c r="AY841" s="17" t="s">
        <v>121</v>
      </c>
      <c r="BE841" s="176">
        <f>IF(N841="základní",J841,0)</f>
        <v>0</v>
      </c>
      <c r="BF841" s="176">
        <f>IF(N841="snížená",J841,0)</f>
        <v>0</v>
      </c>
      <c r="BG841" s="176">
        <f>IF(N841="zákl. přenesená",J841,0)</f>
        <v>0</v>
      </c>
      <c r="BH841" s="176">
        <f>IF(N841="sníž. přenesená",J841,0)</f>
        <v>0</v>
      </c>
      <c r="BI841" s="176">
        <f>IF(N841="nulová",J841,0)</f>
        <v>0</v>
      </c>
      <c r="BJ841" s="17" t="s">
        <v>130</v>
      </c>
      <c r="BK841" s="176">
        <f>ROUND(I841*H841,2)</f>
        <v>0</v>
      </c>
      <c r="BL841" s="17" t="s">
        <v>305</v>
      </c>
      <c r="BM841" s="17" t="s">
        <v>1209</v>
      </c>
    </row>
    <row r="842" spans="2:65" s="1" customFormat="1" ht="22.5" customHeight="1" x14ac:dyDescent="0.3">
      <c r="B842" s="164"/>
      <c r="C842" s="165" t="s">
        <v>1210</v>
      </c>
      <c r="D842" s="165" t="s">
        <v>124</v>
      </c>
      <c r="E842" s="166" t="s">
        <v>1211</v>
      </c>
      <c r="F842" s="167" t="s">
        <v>1212</v>
      </c>
      <c r="G842" s="168" t="s">
        <v>211</v>
      </c>
      <c r="H842" s="169">
        <v>107.8</v>
      </c>
      <c r="I842" s="170">
        <v>0</v>
      </c>
      <c r="J842" s="171">
        <f>ROUND(I842*H842,2)</f>
        <v>0</v>
      </c>
      <c r="K842" s="167" t="s">
        <v>128</v>
      </c>
      <c r="L842" s="35"/>
      <c r="M842" s="172" t="s">
        <v>3</v>
      </c>
      <c r="N842" s="173" t="s">
        <v>48</v>
      </c>
      <c r="O842" s="36"/>
      <c r="P842" s="174">
        <f>O842*H842</f>
        <v>0</v>
      </c>
      <c r="Q842" s="174">
        <v>2.9999999999999997E-4</v>
      </c>
      <c r="R842" s="174">
        <f>Q842*H842</f>
        <v>3.2339999999999994E-2</v>
      </c>
      <c r="S842" s="174">
        <v>0</v>
      </c>
      <c r="T842" s="175">
        <f>S842*H842</f>
        <v>0</v>
      </c>
      <c r="AR842" s="17" t="s">
        <v>305</v>
      </c>
      <c r="AT842" s="17" t="s">
        <v>124</v>
      </c>
      <c r="AU842" s="17" t="s">
        <v>130</v>
      </c>
      <c r="AY842" s="17" t="s">
        <v>121</v>
      </c>
      <c r="BE842" s="176">
        <f>IF(N842="základní",J842,0)</f>
        <v>0</v>
      </c>
      <c r="BF842" s="176">
        <f>IF(N842="snížená",J842,0)</f>
        <v>0</v>
      </c>
      <c r="BG842" s="176">
        <f>IF(N842="zákl. přenesená",J842,0)</f>
        <v>0</v>
      </c>
      <c r="BH842" s="176">
        <f>IF(N842="sníž. přenesená",J842,0)</f>
        <v>0</v>
      </c>
      <c r="BI842" s="176">
        <f>IF(N842="nulová",J842,0)</f>
        <v>0</v>
      </c>
      <c r="BJ842" s="17" t="s">
        <v>130</v>
      </c>
      <c r="BK842" s="176">
        <f>ROUND(I842*H842,2)</f>
        <v>0</v>
      </c>
      <c r="BL842" s="17" t="s">
        <v>305</v>
      </c>
      <c r="BM842" s="17" t="s">
        <v>1213</v>
      </c>
    </row>
    <row r="843" spans="2:65" s="1" customFormat="1" ht="22.5" customHeight="1" x14ac:dyDescent="0.3">
      <c r="B843" s="164"/>
      <c r="C843" s="165" t="s">
        <v>1214</v>
      </c>
      <c r="D843" s="165" t="s">
        <v>124</v>
      </c>
      <c r="E843" s="166" t="s">
        <v>1215</v>
      </c>
      <c r="F843" s="167" t="s">
        <v>1216</v>
      </c>
      <c r="G843" s="168" t="s">
        <v>242</v>
      </c>
      <c r="H843" s="169">
        <v>46</v>
      </c>
      <c r="I843" s="170">
        <v>0</v>
      </c>
      <c r="J843" s="171">
        <f>ROUND(I843*H843,2)</f>
        <v>0</v>
      </c>
      <c r="K843" s="167" t="s">
        <v>128</v>
      </c>
      <c r="L843" s="35"/>
      <c r="M843" s="172" t="s">
        <v>3</v>
      </c>
      <c r="N843" s="173" t="s">
        <v>48</v>
      </c>
      <c r="O843" s="36"/>
      <c r="P843" s="174">
        <f>O843*H843</f>
        <v>0</v>
      </c>
      <c r="Q843" s="174">
        <v>3.0000000000000001E-5</v>
      </c>
      <c r="R843" s="174">
        <f>Q843*H843</f>
        <v>1.3799999999999999E-3</v>
      </c>
      <c r="S843" s="174">
        <v>0</v>
      </c>
      <c r="T843" s="175">
        <f>S843*H843</f>
        <v>0</v>
      </c>
      <c r="AR843" s="17" t="s">
        <v>305</v>
      </c>
      <c r="AT843" s="17" t="s">
        <v>124</v>
      </c>
      <c r="AU843" s="17" t="s">
        <v>130</v>
      </c>
      <c r="AY843" s="17" t="s">
        <v>121</v>
      </c>
      <c r="BE843" s="176">
        <f>IF(N843="základní",J843,0)</f>
        <v>0</v>
      </c>
      <c r="BF843" s="176">
        <f>IF(N843="snížená",J843,0)</f>
        <v>0</v>
      </c>
      <c r="BG843" s="176">
        <f>IF(N843="zákl. přenesená",J843,0)</f>
        <v>0</v>
      </c>
      <c r="BH843" s="176">
        <f>IF(N843="sníž. přenesená",J843,0)</f>
        <v>0</v>
      </c>
      <c r="BI843" s="176">
        <f>IF(N843="nulová",J843,0)</f>
        <v>0</v>
      </c>
      <c r="BJ843" s="17" t="s">
        <v>130</v>
      </c>
      <c r="BK843" s="176">
        <f>ROUND(I843*H843,2)</f>
        <v>0</v>
      </c>
      <c r="BL843" s="17" t="s">
        <v>305</v>
      </c>
      <c r="BM843" s="17" t="s">
        <v>1217</v>
      </c>
    </row>
    <row r="844" spans="2:65" s="11" customFormat="1" x14ac:dyDescent="0.3">
      <c r="B844" s="181"/>
      <c r="D844" s="182" t="s">
        <v>197</v>
      </c>
      <c r="E844" s="183" t="s">
        <v>3</v>
      </c>
      <c r="F844" s="184" t="s">
        <v>1218</v>
      </c>
      <c r="H844" s="185">
        <v>46</v>
      </c>
      <c r="I844" s="186"/>
      <c r="L844" s="181"/>
      <c r="M844" s="187"/>
      <c r="N844" s="188"/>
      <c r="O844" s="188"/>
      <c r="P844" s="188"/>
      <c r="Q844" s="188"/>
      <c r="R844" s="188"/>
      <c r="S844" s="188"/>
      <c r="T844" s="189"/>
      <c r="AT844" s="190" t="s">
        <v>197</v>
      </c>
      <c r="AU844" s="190" t="s">
        <v>130</v>
      </c>
      <c r="AV844" s="11" t="s">
        <v>130</v>
      </c>
      <c r="AW844" s="11" t="s">
        <v>40</v>
      </c>
      <c r="AX844" s="11" t="s">
        <v>23</v>
      </c>
      <c r="AY844" s="190" t="s">
        <v>121</v>
      </c>
    </row>
    <row r="845" spans="2:65" s="1" customFormat="1" ht="22.5" customHeight="1" x14ac:dyDescent="0.3">
      <c r="B845" s="164"/>
      <c r="C845" s="165" t="s">
        <v>1219</v>
      </c>
      <c r="D845" s="165" t="s">
        <v>124</v>
      </c>
      <c r="E845" s="166" t="s">
        <v>1220</v>
      </c>
      <c r="F845" s="167" t="s">
        <v>1221</v>
      </c>
      <c r="G845" s="168" t="s">
        <v>637</v>
      </c>
      <c r="H845" s="169">
        <v>1.851</v>
      </c>
      <c r="I845" s="170">
        <v>0</v>
      </c>
      <c r="J845" s="171">
        <f>ROUND(I845*H845,2)</f>
        <v>0</v>
      </c>
      <c r="K845" s="167" t="s">
        <v>128</v>
      </c>
      <c r="L845" s="35"/>
      <c r="M845" s="172" t="s">
        <v>3</v>
      </c>
      <c r="N845" s="173" t="s">
        <v>48</v>
      </c>
      <c r="O845" s="36"/>
      <c r="P845" s="174">
        <f>O845*H845</f>
        <v>0</v>
      </c>
      <c r="Q845" s="174">
        <v>0</v>
      </c>
      <c r="R845" s="174">
        <f>Q845*H845</f>
        <v>0</v>
      </c>
      <c r="S845" s="174">
        <v>0</v>
      </c>
      <c r="T845" s="175">
        <f>S845*H845</f>
        <v>0</v>
      </c>
      <c r="AR845" s="17" t="s">
        <v>305</v>
      </c>
      <c r="AT845" s="17" t="s">
        <v>124</v>
      </c>
      <c r="AU845" s="17" t="s">
        <v>130</v>
      </c>
      <c r="AY845" s="17" t="s">
        <v>121</v>
      </c>
      <c r="BE845" s="176">
        <f>IF(N845="základní",J845,0)</f>
        <v>0</v>
      </c>
      <c r="BF845" s="176">
        <f>IF(N845="snížená",J845,0)</f>
        <v>0</v>
      </c>
      <c r="BG845" s="176">
        <f>IF(N845="zákl. přenesená",J845,0)</f>
        <v>0</v>
      </c>
      <c r="BH845" s="176">
        <f>IF(N845="sníž. přenesená",J845,0)</f>
        <v>0</v>
      </c>
      <c r="BI845" s="176">
        <f>IF(N845="nulová",J845,0)</f>
        <v>0</v>
      </c>
      <c r="BJ845" s="17" t="s">
        <v>130</v>
      </c>
      <c r="BK845" s="176">
        <f>ROUND(I845*H845,2)</f>
        <v>0</v>
      </c>
      <c r="BL845" s="17" t="s">
        <v>305</v>
      </c>
      <c r="BM845" s="17" t="s">
        <v>1222</v>
      </c>
    </row>
    <row r="846" spans="2:65" s="1" customFormat="1" ht="22.5" customHeight="1" x14ac:dyDescent="0.3">
      <c r="B846" s="164"/>
      <c r="C846" s="165" t="s">
        <v>1223</v>
      </c>
      <c r="D846" s="165" t="s">
        <v>124</v>
      </c>
      <c r="E846" s="166" t="s">
        <v>1224</v>
      </c>
      <c r="F846" s="167" t="s">
        <v>1225</v>
      </c>
      <c r="G846" s="168" t="s">
        <v>637</v>
      </c>
      <c r="H846" s="169">
        <v>1.851</v>
      </c>
      <c r="I846" s="170">
        <v>0</v>
      </c>
      <c r="J846" s="171">
        <f>ROUND(I846*H846,2)</f>
        <v>0</v>
      </c>
      <c r="K846" s="167" t="s">
        <v>128</v>
      </c>
      <c r="L846" s="35"/>
      <c r="M846" s="172" t="s">
        <v>3</v>
      </c>
      <c r="N846" s="173" t="s">
        <v>48</v>
      </c>
      <c r="O846" s="36"/>
      <c r="P846" s="174">
        <f>O846*H846</f>
        <v>0</v>
      </c>
      <c r="Q846" s="174">
        <v>0</v>
      </c>
      <c r="R846" s="174">
        <f>Q846*H846</f>
        <v>0</v>
      </c>
      <c r="S846" s="174">
        <v>0</v>
      </c>
      <c r="T846" s="175">
        <f>S846*H846</f>
        <v>0</v>
      </c>
      <c r="AR846" s="17" t="s">
        <v>305</v>
      </c>
      <c r="AT846" s="17" t="s">
        <v>124</v>
      </c>
      <c r="AU846" s="17" t="s">
        <v>130</v>
      </c>
      <c r="AY846" s="17" t="s">
        <v>121</v>
      </c>
      <c r="BE846" s="176">
        <f>IF(N846="základní",J846,0)</f>
        <v>0</v>
      </c>
      <c r="BF846" s="176">
        <f>IF(N846="snížená",J846,0)</f>
        <v>0</v>
      </c>
      <c r="BG846" s="176">
        <f>IF(N846="zákl. přenesená",J846,0)</f>
        <v>0</v>
      </c>
      <c r="BH846" s="176">
        <f>IF(N846="sníž. přenesená",J846,0)</f>
        <v>0</v>
      </c>
      <c r="BI846" s="176">
        <f>IF(N846="nulová",J846,0)</f>
        <v>0</v>
      </c>
      <c r="BJ846" s="17" t="s">
        <v>130</v>
      </c>
      <c r="BK846" s="176">
        <f>ROUND(I846*H846,2)</f>
        <v>0</v>
      </c>
      <c r="BL846" s="17" t="s">
        <v>305</v>
      </c>
      <c r="BM846" s="17" t="s">
        <v>1226</v>
      </c>
    </row>
    <row r="847" spans="2:65" s="10" customFormat="1" ht="29.85" customHeight="1" x14ac:dyDescent="0.3">
      <c r="B847" s="150"/>
      <c r="D847" s="161" t="s">
        <v>75</v>
      </c>
      <c r="E847" s="162" t="s">
        <v>1227</v>
      </c>
      <c r="F847" s="162" t="s">
        <v>1228</v>
      </c>
      <c r="I847" s="153"/>
      <c r="J847" s="163">
        <f>BK847</f>
        <v>0</v>
      </c>
      <c r="L847" s="150"/>
      <c r="M847" s="155"/>
      <c r="N847" s="156"/>
      <c r="O847" s="156"/>
      <c r="P847" s="157">
        <f>SUM(P848:P863)</f>
        <v>0</v>
      </c>
      <c r="Q847" s="156"/>
      <c r="R847" s="157">
        <f>SUM(R848:R863)</f>
        <v>2.5190790000000005E-2</v>
      </c>
      <c r="S847" s="156"/>
      <c r="T847" s="158">
        <f>SUM(T848:T863)</f>
        <v>0</v>
      </c>
      <c r="AR847" s="151" t="s">
        <v>130</v>
      </c>
      <c r="AT847" s="159" t="s">
        <v>75</v>
      </c>
      <c r="AU847" s="159" t="s">
        <v>23</v>
      </c>
      <c r="AY847" s="151" t="s">
        <v>121</v>
      </c>
      <c r="BK847" s="160">
        <f>SUM(BK848:BK863)</f>
        <v>0</v>
      </c>
    </row>
    <row r="848" spans="2:65" s="1" customFormat="1" ht="22.5" customHeight="1" x14ac:dyDescent="0.3">
      <c r="B848" s="164"/>
      <c r="C848" s="165" t="s">
        <v>1229</v>
      </c>
      <c r="D848" s="165" t="s">
        <v>124</v>
      </c>
      <c r="E848" s="166" t="s">
        <v>1230</v>
      </c>
      <c r="F848" s="167" t="s">
        <v>1231</v>
      </c>
      <c r="G848" s="168" t="s">
        <v>211</v>
      </c>
      <c r="H848" s="169">
        <v>9.1999999999999993</v>
      </c>
      <c r="I848" s="170">
        <v>0</v>
      </c>
      <c r="J848" s="171">
        <f>ROUND(I848*H848,2)</f>
        <v>0</v>
      </c>
      <c r="K848" s="167" t="s">
        <v>128</v>
      </c>
      <c r="L848" s="35"/>
      <c r="M848" s="172" t="s">
        <v>3</v>
      </c>
      <c r="N848" s="173" t="s">
        <v>48</v>
      </c>
      <c r="O848" s="36"/>
      <c r="P848" s="174">
        <f>O848*H848</f>
        <v>0</v>
      </c>
      <c r="Q848" s="174">
        <v>2.0000000000000002E-5</v>
      </c>
      <c r="R848" s="174">
        <f>Q848*H848</f>
        <v>1.84E-4</v>
      </c>
      <c r="S848" s="174">
        <v>0</v>
      </c>
      <c r="T848" s="175">
        <f>S848*H848</f>
        <v>0</v>
      </c>
      <c r="AR848" s="17" t="s">
        <v>305</v>
      </c>
      <c r="AT848" s="17" t="s">
        <v>124</v>
      </c>
      <c r="AU848" s="17" t="s">
        <v>130</v>
      </c>
      <c r="AY848" s="17" t="s">
        <v>121</v>
      </c>
      <c r="BE848" s="176">
        <f>IF(N848="základní",J848,0)</f>
        <v>0</v>
      </c>
      <c r="BF848" s="176">
        <f>IF(N848="snížená",J848,0)</f>
        <v>0</v>
      </c>
      <c r="BG848" s="176">
        <f>IF(N848="zákl. přenesená",J848,0)</f>
        <v>0</v>
      </c>
      <c r="BH848" s="176">
        <f>IF(N848="sníž. přenesená",J848,0)</f>
        <v>0</v>
      </c>
      <c r="BI848" s="176">
        <f>IF(N848="nulová",J848,0)</f>
        <v>0</v>
      </c>
      <c r="BJ848" s="17" t="s">
        <v>130</v>
      </c>
      <c r="BK848" s="176">
        <f>ROUND(I848*H848,2)</f>
        <v>0</v>
      </c>
      <c r="BL848" s="17" t="s">
        <v>305</v>
      </c>
      <c r="BM848" s="17" t="s">
        <v>1232</v>
      </c>
    </row>
    <row r="849" spans="2:65" s="11" customFormat="1" x14ac:dyDescent="0.3">
      <c r="B849" s="181"/>
      <c r="D849" s="182" t="s">
        <v>197</v>
      </c>
      <c r="E849" s="183" t="s">
        <v>3</v>
      </c>
      <c r="F849" s="184" t="s">
        <v>1233</v>
      </c>
      <c r="H849" s="185">
        <v>9.1999999999999993</v>
      </c>
      <c r="I849" s="186"/>
      <c r="L849" s="181"/>
      <c r="M849" s="187"/>
      <c r="N849" s="188"/>
      <c r="O849" s="188"/>
      <c r="P849" s="188"/>
      <c r="Q849" s="188"/>
      <c r="R849" s="188"/>
      <c r="S849" s="188"/>
      <c r="T849" s="189"/>
      <c r="AT849" s="190" t="s">
        <v>197</v>
      </c>
      <c r="AU849" s="190" t="s">
        <v>130</v>
      </c>
      <c r="AV849" s="11" t="s">
        <v>130</v>
      </c>
      <c r="AW849" s="11" t="s">
        <v>40</v>
      </c>
      <c r="AX849" s="11" t="s">
        <v>23</v>
      </c>
      <c r="AY849" s="190" t="s">
        <v>121</v>
      </c>
    </row>
    <row r="850" spans="2:65" s="1" customFormat="1" ht="31.5" customHeight="1" x14ac:dyDescent="0.3">
      <c r="B850" s="164"/>
      <c r="C850" s="165" t="s">
        <v>1234</v>
      </c>
      <c r="D850" s="165" t="s">
        <v>124</v>
      </c>
      <c r="E850" s="166" t="s">
        <v>1235</v>
      </c>
      <c r="F850" s="167" t="s">
        <v>1236</v>
      </c>
      <c r="G850" s="168" t="s">
        <v>211</v>
      </c>
      <c r="H850" s="169">
        <v>9.1999999999999993</v>
      </c>
      <c r="I850" s="170">
        <v>0</v>
      </c>
      <c r="J850" s="171">
        <f>ROUND(I850*H850,2)</f>
        <v>0</v>
      </c>
      <c r="K850" s="167" t="s">
        <v>128</v>
      </c>
      <c r="L850" s="35"/>
      <c r="M850" s="172" t="s">
        <v>3</v>
      </c>
      <c r="N850" s="173" t="s">
        <v>48</v>
      </c>
      <c r="O850" s="36"/>
      <c r="P850" s="174">
        <f>O850*H850</f>
        <v>0</v>
      </c>
      <c r="Q850" s="174">
        <v>1.1E-4</v>
      </c>
      <c r="R850" s="174">
        <f>Q850*H850</f>
        <v>1.0119999999999999E-3</v>
      </c>
      <c r="S850" s="174">
        <v>0</v>
      </c>
      <c r="T850" s="175">
        <f>S850*H850</f>
        <v>0</v>
      </c>
      <c r="AR850" s="17" t="s">
        <v>305</v>
      </c>
      <c r="AT850" s="17" t="s">
        <v>124</v>
      </c>
      <c r="AU850" s="17" t="s">
        <v>130</v>
      </c>
      <c r="AY850" s="17" t="s">
        <v>121</v>
      </c>
      <c r="BE850" s="176">
        <f>IF(N850="základní",J850,0)</f>
        <v>0</v>
      </c>
      <c r="BF850" s="176">
        <f>IF(N850="snížená",J850,0)</f>
        <v>0</v>
      </c>
      <c r="BG850" s="176">
        <f>IF(N850="zákl. přenesená",J850,0)</f>
        <v>0</v>
      </c>
      <c r="BH850" s="176">
        <f>IF(N850="sníž. přenesená",J850,0)</f>
        <v>0</v>
      </c>
      <c r="BI850" s="176">
        <f>IF(N850="nulová",J850,0)</f>
        <v>0</v>
      </c>
      <c r="BJ850" s="17" t="s">
        <v>130</v>
      </c>
      <c r="BK850" s="176">
        <f>ROUND(I850*H850,2)</f>
        <v>0</v>
      </c>
      <c r="BL850" s="17" t="s">
        <v>305</v>
      </c>
      <c r="BM850" s="17" t="s">
        <v>1237</v>
      </c>
    </row>
    <row r="851" spans="2:65" s="1" customFormat="1" ht="22.5" customHeight="1" x14ac:dyDescent="0.3">
      <c r="B851" s="164"/>
      <c r="C851" s="165" t="s">
        <v>1238</v>
      </c>
      <c r="D851" s="165" t="s">
        <v>124</v>
      </c>
      <c r="E851" s="166" t="s">
        <v>1239</v>
      </c>
      <c r="F851" s="167" t="s">
        <v>1240</v>
      </c>
      <c r="G851" s="168" t="s">
        <v>211</v>
      </c>
      <c r="H851" s="169">
        <v>9.1999999999999993</v>
      </c>
      <c r="I851" s="170">
        <v>0</v>
      </c>
      <c r="J851" s="171">
        <f>ROUND(I851*H851,2)</f>
        <v>0</v>
      </c>
      <c r="K851" s="167" t="s">
        <v>128</v>
      </c>
      <c r="L851" s="35"/>
      <c r="M851" s="172" t="s">
        <v>3</v>
      </c>
      <c r="N851" s="173" t="s">
        <v>48</v>
      </c>
      <c r="O851" s="36"/>
      <c r="P851" s="174">
        <f>O851*H851</f>
        <v>0</v>
      </c>
      <c r="Q851" s="174">
        <v>2.0000000000000002E-5</v>
      </c>
      <c r="R851" s="174">
        <f>Q851*H851</f>
        <v>1.84E-4</v>
      </c>
      <c r="S851" s="174">
        <v>0</v>
      </c>
      <c r="T851" s="175">
        <f>S851*H851</f>
        <v>0</v>
      </c>
      <c r="AR851" s="17" t="s">
        <v>305</v>
      </c>
      <c r="AT851" s="17" t="s">
        <v>124</v>
      </c>
      <c r="AU851" s="17" t="s">
        <v>130</v>
      </c>
      <c r="AY851" s="17" t="s">
        <v>121</v>
      </c>
      <c r="BE851" s="176">
        <f>IF(N851="základní",J851,0)</f>
        <v>0</v>
      </c>
      <c r="BF851" s="176">
        <f>IF(N851="snížená",J851,0)</f>
        <v>0</v>
      </c>
      <c r="BG851" s="176">
        <f>IF(N851="zákl. přenesená",J851,0)</f>
        <v>0</v>
      </c>
      <c r="BH851" s="176">
        <f>IF(N851="sníž. přenesená",J851,0)</f>
        <v>0</v>
      </c>
      <c r="BI851" s="176">
        <f>IF(N851="nulová",J851,0)</f>
        <v>0</v>
      </c>
      <c r="BJ851" s="17" t="s">
        <v>130</v>
      </c>
      <c r="BK851" s="176">
        <f>ROUND(I851*H851,2)</f>
        <v>0</v>
      </c>
      <c r="BL851" s="17" t="s">
        <v>305</v>
      </c>
      <c r="BM851" s="17" t="s">
        <v>1241</v>
      </c>
    </row>
    <row r="852" spans="2:65" s="1" customFormat="1" ht="22.5" customHeight="1" x14ac:dyDescent="0.3">
      <c r="B852" s="164"/>
      <c r="C852" s="165" t="s">
        <v>1242</v>
      </c>
      <c r="D852" s="165" t="s">
        <v>124</v>
      </c>
      <c r="E852" s="166" t="s">
        <v>1243</v>
      </c>
      <c r="F852" s="167" t="s">
        <v>1244</v>
      </c>
      <c r="G852" s="168" t="s">
        <v>211</v>
      </c>
      <c r="H852" s="169">
        <v>9.1999999999999993</v>
      </c>
      <c r="I852" s="170">
        <v>0</v>
      </c>
      <c r="J852" s="171">
        <f>ROUND(I852*H852,2)</f>
        <v>0</v>
      </c>
      <c r="K852" s="167" t="s">
        <v>128</v>
      </c>
      <c r="L852" s="35"/>
      <c r="M852" s="172" t="s">
        <v>3</v>
      </c>
      <c r="N852" s="173" t="s">
        <v>48</v>
      </c>
      <c r="O852" s="36"/>
      <c r="P852" s="174">
        <f>O852*H852</f>
        <v>0</v>
      </c>
      <c r="Q852" s="174">
        <v>0</v>
      </c>
      <c r="R852" s="174">
        <f>Q852*H852</f>
        <v>0</v>
      </c>
      <c r="S852" s="174">
        <v>0</v>
      </c>
      <c r="T852" s="175">
        <f>S852*H852</f>
        <v>0</v>
      </c>
      <c r="AR852" s="17" t="s">
        <v>305</v>
      </c>
      <c r="AT852" s="17" t="s">
        <v>124</v>
      </c>
      <c r="AU852" s="17" t="s">
        <v>130</v>
      </c>
      <c r="AY852" s="17" t="s">
        <v>121</v>
      </c>
      <c r="BE852" s="176">
        <f>IF(N852="základní",J852,0)</f>
        <v>0</v>
      </c>
      <c r="BF852" s="176">
        <f>IF(N852="snížená",J852,0)</f>
        <v>0</v>
      </c>
      <c r="BG852" s="176">
        <f>IF(N852="zákl. přenesená",J852,0)</f>
        <v>0</v>
      </c>
      <c r="BH852" s="176">
        <f>IF(N852="sníž. přenesená",J852,0)</f>
        <v>0</v>
      </c>
      <c r="BI852" s="176">
        <f>IF(N852="nulová",J852,0)</f>
        <v>0</v>
      </c>
      <c r="BJ852" s="17" t="s">
        <v>130</v>
      </c>
      <c r="BK852" s="176">
        <f>ROUND(I852*H852,2)</f>
        <v>0</v>
      </c>
      <c r="BL852" s="17" t="s">
        <v>305</v>
      </c>
      <c r="BM852" s="17" t="s">
        <v>1245</v>
      </c>
    </row>
    <row r="853" spans="2:65" s="1" customFormat="1" ht="22.5" customHeight="1" x14ac:dyDescent="0.3">
      <c r="B853" s="164"/>
      <c r="C853" s="165" t="s">
        <v>1246</v>
      </c>
      <c r="D853" s="165" t="s">
        <v>124</v>
      </c>
      <c r="E853" s="166" t="s">
        <v>1247</v>
      </c>
      <c r="F853" s="167" t="s">
        <v>1248</v>
      </c>
      <c r="G853" s="168" t="s">
        <v>211</v>
      </c>
      <c r="H853" s="169">
        <v>9.1999999999999993</v>
      </c>
      <c r="I853" s="170">
        <v>0</v>
      </c>
      <c r="J853" s="171">
        <f>ROUND(I853*H853,2)</f>
        <v>0</v>
      </c>
      <c r="K853" s="167" t="s">
        <v>128</v>
      </c>
      <c r="L853" s="35"/>
      <c r="M853" s="172" t="s">
        <v>3</v>
      </c>
      <c r="N853" s="173" t="s">
        <v>48</v>
      </c>
      <c r="O853" s="36"/>
      <c r="P853" s="174">
        <f>O853*H853</f>
        <v>0</v>
      </c>
      <c r="Q853" s="174">
        <v>1.4999999999999999E-4</v>
      </c>
      <c r="R853" s="174">
        <f>Q853*H853</f>
        <v>1.3799999999999997E-3</v>
      </c>
      <c r="S853" s="174">
        <v>0</v>
      </c>
      <c r="T853" s="175">
        <f>S853*H853</f>
        <v>0</v>
      </c>
      <c r="AR853" s="17" t="s">
        <v>305</v>
      </c>
      <c r="AT853" s="17" t="s">
        <v>124</v>
      </c>
      <c r="AU853" s="17" t="s">
        <v>130</v>
      </c>
      <c r="AY853" s="17" t="s">
        <v>121</v>
      </c>
      <c r="BE853" s="176">
        <f>IF(N853="základní",J853,0)</f>
        <v>0</v>
      </c>
      <c r="BF853" s="176">
        <f>IF(N853="snížená",J853,0)</f>
        <v>0</v>
      </c>
      <c r="BG853" s="176">
        <f>IF(N853="zákl. přenesená",J853,0)</f>
        <v>0</v>
      </c>
      <c r="BH853" s="176">
        <f>IF(N853="sníž. přenesená",J853,0)</f>
        <v>0</v>
      </c>
      <c r="BI853" s="176">
        <f>IF(N853="nulová",J853,0)</f>
        <v>0</v>
      </c>
      <c r="BJ853" s="17" t="s">
        <v>130</v>
      </c>
      <c r="BK853" s="176">
        <f>ROUND(I853*H853,2)</f>
        <v>0</v>
      </c>
      <c r="BL853" s="17" t="s">
        <v>305</v>
      </c>
      <c r="BM853" s="17" t="s">
        <v>1249</v>
      </c>
    </row>
    <row r="854" spans="2:65" s="1" customFormat="1" ht="22.5" customHeight="1" x14ac:dyDescent="0.3">
      <c r="B854" s="164"/>
      <c r="C854" s="165" t="s">
        <v>1250</v>
      </c>
      <c r="D854" s="165" t="s">
        <v>124</v>
      </c>
      <c r="E854" s="166" t="s">
        <v>1251</v>
      </c>
      <c r="F854" s="167" t="s">
        <v>1252</v>
      </c>
      <c r="G854" s="168" t="s">
        <v>211</v>
      </c>
      <c r="H854" s="169">
        <v>18.399999999999999</v>
      </c>
      <c r="I854" s="170">
        <v>0</v>
      </c>
      <c r="J854" s="171">
        <f>ROUND(I854*H854,2)</f>
        <v>0</v>
      </c>
      <c r="K854" s="167" t="s">
        <v>128</v>
      </c>
      <c r="L854" s="35"/>
      <c r="M854" s="172" t="s">
        <v>3</v>
      </c>
      <c r="N854" s="173" t="s">
        <v>48</v>
      </c>
      <c r="O854" s="36"/>
      <c r="P854" s="174">
        <f>O854*H854</f>
        <v>0</v>
      </c>
      <c r="Q854" s="174">
        <v>1.2E-4</v>
      </c>
      <c r="R854" s="174">
        <f>Q854*H854</f>
        <v>2.2079999999999999E-3</v>
      </c>
      <c r="S854" s="174">
        <v>0</v>
      </c>
      <c r="T854" s="175">
        <f>S854*H854</f>
        <v>0</v>
      </c>
      <c r="AR854" s="17" t="s">
        <v>305</v>
      </c>
      <c r="AT854" s="17" t="s">
        <v>124</v>
      </c>
      <c r="AU854" s="17" t="s">
        <v>130</v>
      </c>
      <c r="AY854" s="17" t="s">
        <v>121</v>
      </c>
      <c r="BE854" s="176">
        <f>IF(N854="základní",J854,0)</f>
        <v>0</v>
      </c>
      <c r="BF854" s="176">
        <f>IF(N854="snížená",J854,0)</f>
        <v>0</v>
      </c>
      <c r="BG854" s="176">
        <f>IF(N854="zákl. přenesená",J854,0)</f>
        <v>0</v>
      </c>
      <c r="BH854" s="176">
        <f>IF(N854="sníž. přenesená",J854,0)</f>
        <v>0</v>
      </c>
      <c r="BI854" s="176">
        <f>IF(N854="nulová",J854,0)</f>
        <v>0</v>
      </c>
      <c r="BJ854" s="17" t="s">
        <v>130</v>
      </c>
      <c r="BK854" s="176">
        <f>ROUND(I854*H854,2)</f>
        <v>0</v>
      </c>
      <c r="BL854" s="17" t="s">
        <v>305</v>
      </c>
      <c r="BM854" s="17" t="s">
        <v>1253</v>
      </c>
    </row>
    <row r="855" spans="2:65" s="11" customFormat="1" x14ac:dyDescent="0.3">
      <c r="B855" s="181"/>
      <c r="D855" s="182" t="s">
        <v>197</v>
      </c>
      <c r="E855" s="183" t="s">
        <v>3</v>
      </c>
      <c r="F855" s="184" t="s">
        <v>1254</v>
      </c>
      <c r="H855" s="185">
        <v>18.399999999999999</v>
      </c>
      <c r="I855" s="186"/>
      <c r="L855" s="181"/>
      <c r="M855" s="187"/>
      <c r="N855" s="188"/>
      <c r="O855" s="188"/>
      <c r="P855" s="188"/>
      <c r="Q855" s="188"/>
      <c r="R855" s="188"/>
      <c r="S855" s="188"/>
      <c r="T855" s="189"/>
      <c r="AT855" s="190" t="s">
        <v>197</v>
      </c>
      <c r="AU855" s="190" t="s">
        <v>130</v>
      </c>
      <c r="AV855" s="11" t="s">
        <v>130</v>
      </c>
      <c r="AW855" s="11" t="s">
        <v>40</v>
      </c>
      <c r="AX855" s="11" t="s">
        <v>23</v>
      </c>
      <c r="AY855" s="190" t="s">
        <v>121</v>
      </c>
    </row>
    <row r="856" spans="2:65" s="1" customFormat="1" ht="22.5" customHeight="1" x14ac:dyDescent="0.3">
      <c r="B856" s="164"/>
      <c r="C856" s="165" t="s">
        <v>1255</v>
      </c>
      <c r="D856" s="165" t="s">
        <v>124</v>
      </c>
      <c r="E856" s="166" t="s">
        <v>1256</v>
      </c>
      <c r="F856" s="167" t="s">
        <v>1257</v>
      </c>
      <c r="G856" s="168" t="s">
        <v>211</v>
      </c>
      <c r="H856" s="169">
        <v>41.271000000000001</v>
      </c>
      <c r="I856" s="170">
        <v>0</v>
      </c>
      <c r="J856" s="171">
        <f>ROUND(I856*H856,2)</f>
        <v>0</v>
      </c>
      <c r="K856" s="167" t="s">
        <v>128</v>
      </c>
      <c r="L856" s="35"/>
      <c r="M856" s="172" t="s">
        <v>3</v>
      </c>
      <c r="N856" s="173" t="s">
        <v>48</v>
      </c>
      <c r="O856" s="36"/>
      <c r="P856" s="174">
        <f>O856*H856</f>
        <v>0</v>
      </c>
      <c r="Q856" s="174">
        <v>8.0000000000000007E-5</v>
      </c>
      <c r="R856" s="174">
        <f>Q856*H856</f>
        <v>3.3016800000000004E-3</v>
      </c>
      <c r="S856" s="174">
        <v>0</v>
      </c>
      <c r="T856" s="175">
        <f>S856*H856</f>
        <v>0</v>
      </c>
      <c r="AR856" s="17" t="s">
        <v>305</v>
      </c>
      <c r="AT856" s="17" t="s">
        <v>124</v>
      </c>
      <c r="AU856" s="17" t="s">
        <v>130</v>
      </c>
      <c r="AY856" s="17" t="s">
        <v>121</v>
      </c>
      <c r="BE856" s="176">
        <f>IF(N856="základní",J856,0)</f>
        <v>0</v>
      </c>
      <c r="BF856" s="176">
        <f>IF(N856="snížená",J856,0)</f>
        <v>0</v>
      </c>
      <c r="BG856" s="176">
        <f>IF(N856="zákl. přenesená",J856,0)</f>
        <v>0</v>
      </c>
      <c r="BH856" s="176">
        <f>IF(N856="sníž. přenesená",J856,0)</f>
        <v>0</v>
      </c>
      <c r="BI856" s="176">
        <f>IF(N856="nulová",J856,0)</f>
        <v>0</v>
      </c>
      <c r="BJ856" s="17" t="s">
        <v>130</v>
      </c>
      <c r="BK856" s="176">
        <f>ROUND(I856*H856,2)</f>
        <v>0</v>
      </c>
      <c r="BL856" s="17" t="s">
        <v>305</v>
      </c>
      <c r="BM856" s="17" t="s">
        <v>1258</v>
      </c>
    </row>
    <row r="857" spans="2:65" s="1" customFormat="1" ht="22.5" customHeight="1" x14ac:dyDescent="0.3">
      <c r="B857" s="164"/>
      <c r="C857" s="165" t="s">
        <v>1259</v>
      </c>
      <c r="D857" s="165" t="s">
        <v>124</v>
      </c>
      <c r="E857" s="166" t="s">
        <v>1260</v>
      </c>
      <c r="F857" s="167" t="s">
        <v>1261</v>
      </c>
      <c r="G857" s="168" t="s">
        <v>211</v>
      </c>
      <c r="H857" s="169">
        <v>41.271000000000001</v>
      </c>
      <c r="I857" s="170">
        <v>0</v>
      </c>
      <c r="J857" s="171">
        <f>ROUND(I857*H857,2)</f>
        <v>0</v>
      </c>
      <c r="K857" s="167" t="s">
        <v>128</v>
      </c>
      <c r="L857" s="35"/>
      <c r="M857" s="172" t="s">
        <v>3</v>
      </c>
      <c r="N857" s="173" t="s">
        <v>48</v>
      </c>
      <c r="O857" s="36"/>
      <c r="P857" s="174">
        <f>O857*H857</f>
        <v>0</v>
      </c>
      <c r="Q857" s="174">
        <v>1.7000000000000001E-4</v>
      </c>
      <c r="R857" s="174">
        <f>Q857*H857</f>
        <v>7.016070000000001E-3</v>
      </c>
      <c r="S857" s="174">
        <v>0</v>
      </c>
      <c r="T857" s="175">
        <f>S857*H857</f>
        <v>0</v>
      </c>
      <c r="AR857" s="17" t="s">
        <v>305</v>
      </c>
      <c r="AT857" s="17" t="s">
        <v>124</v>
      </c>
      <c r="AU857" s="17" t="s">
        <v>130</v>
      </c>
      <c r="AY857" s="17" t="s">
        <v>121</v>
      </c>
      <c r="BE857" s="176">
        <f>IF(N857="základní",J857,0)</f>
        <v>0</v>
      </c>
      <c r="BF857" s="176">
        <f>IF(N857="snížená",J857,0)</f>
        <v>0</v>
      </c>
      <c r="BG857" s="176">
        <f>IF(N857="zákl. přenesená",J857,0)</f>
        <v>0</v>
      </c>
      <c r="BH857" s="176">
        <f>IF(N857="sníž. přenesená",J857,0)</f>
        <v>0</v>
      </c>
      <c r="BI857" s="176">
        <f>IF(N857="nulová",J857,0)</f>
        <v>0</v>
      </c>
      <c r="BJ857" s="17" t="s">
        <v>130</v>
      </c>
      <c r="BK857" s="176">
        <f>ROUND(I857*H857,2)</f>
        <v>0</v>
      </c>
      <c r="BL857" s="17" t="s">
        <v>305</v>
      </c>
      <c r="BM857" s="17" t="s">
        <v>1262</v>
      </c>
    </row>
    <row r="858" spans="2:65" s="1" customFormat="1" ht="27" x14ac:dyDescent="0.3">
      <c r="B858" s="35"/>
      <c r="D858" s="191" t="s">
        <v>213</v>
      </c>
      <c r="F858" s="203" t="s">
        <v>1263</v>
      </c>
      <c r="I858" s="204"/>
      <c r="L858" s="35"/>
      <c r="M858" s="64"/>
      <c r="N858" s="36"/>
      <c r="O858" s="36"/>
      <c r="P858" s="36"/>
      <c r="Q858" s="36"/>
      <c r="R858" s="36"/>
      <c r="S858" s="36"/>
      <c r="T858" s="65"/>
      <c r="AT858" s="17" t="s">
        <v>213</v>
      </c>
      <c r="AU858" s="17" t="s">
        <v>130</v>
      </c>
    </row>
    <row r="859" spans="2:65" s="11" customFormat="1" x14ac:dyDescent="0.3">
      <c r="B859" s="181"/>
      <c r="D859" s="191" t="s">
        <v>197</v>
      </c>
      <c r="E859" s="190" t="s">
        <v>3</v>
      </c>
      <c r="F859" s="192" t="s">
        <v>1264</v>
      </c>
      <c r="H859" s="193">
        <v>11.132</v>
      </c>
      <c r="I859" s="186"/>
      <c r="L859" s="181"/>
      <c r="M859" s="187"/>
      <c r="N859" s="188"/>
      <c r="O859" s="188"/>
      <c r="P859" s="188"/>
      <c r="Q859" s="188"/>
      <c r="R859" s="188"/>
      <c r="S859" s="188"/>
      <c r="T859" s="189"/>
      <c r="AT859" s="190" t="s">
        <v>197</v>
      </c>
      <c r="AU859" s="190" t="s">
        <v>130</v>
      </c>
      <c r="AV859" s="11" t="s">
        <v>130</v>
      </c>
      <c r="AW859" s="11" t="s">
        <v>40</v>
      </c>
      <c r="AX859" s="11" t="s">
        <v>76</v>
      </c>
      <c r="AY859" s="190" t="s">
        <v>121</v>
      </c>
    </row>
    <row r="860" spans="2:65" s="11" customFormat="1" x14ac:dyDescent="0.3">
      <c r="B860" s="181"/>
      <c r="D860" s="191" t="s">
        <v>197</v>
      </c>
      <c r="E860" s="190" t="s">
        <v>3</v>
      </c>
      <c r="F860" s="192" t="s">
        <v>1265</v>
      </c>
      <c r="H860" s="193">
        <v>30.138999999999999</v>
      </c>
      <c r="I860" s="186"/>
      <c r="L860" s="181"/>
      <c r="M860" s="187"/>
      <c r="N860" s="188"/>
      <c r="O860" s="188"/>
      <c r="P860" s="188"/>
      <c r="Q860" s="188"/>
      <c r="R860" s="188"/>
      <c r="S860" s="188"/>
      <c r="T860" s="189"/>
      <c r="AT860" s="190" t="s">
        <v>197</v>
      </c>
      <c r="AU860" s="190" t="s">
        <v>130</v>
      </c>
      <c r="AV860" s="11" t="s">
        <v>130</v>
      </c>
      <c r="AW860" s="11" t="s">
        <v>40</v>
      </c>
      <c r="AX860" s="11" t="s">
        <v>76</v>
      </c>
      <c r="AY860" s="190" t="s">
        <v>121</v>
      </c>
    </row>
    <row r="861" spans="2:65" s="12" customFormat="1" x14ac:dyDescent="0.3">
      <c r="B861" s="194"/>
      <c r="D861" s="182" t="s">
        <v>197</v>
      </c>
      <c r="E861" s="195" t="s">
        <v>3</v>
      </c>
      <c r="F861" s="196" t="s">
        <v>1266</v>
      </c>
      <c r="H861" s="197">
        <v>41.271000000000001</v>
      </c>
      <c r="I861" s="198"/>
      <c r="L861" s="194"/>
      <c r="M861" s="199"/>
      <c r="N861" s="200"/>
      <c r="O861" s="200"/>
      <c r="P861" s="200"/>
      <c r="Q861" s="200"/>
      <c r="R861" s="200"/>
      <c r="S861" s="200"/>
      <c r="T861" s="201"/>
      <c r="AT861" s="202" t="s">
        <v>197</v>
      </c>
      <c r="AU861" s="202" t="s">
        <v>130</v>
      </c>
      <c r="AV861" s="12" t="s">
        <v>143</v>
      </c>
      <c r="AW861" s="12" t="s">
        <v>40</v>
      </c>
      <c r="AX861" s="12" t="s">
        <v>23</v>
      </c>
      <c r="AY861" s="202" t="s">
        <v>121</v>
      </c>
    </row>
    <row r="862" spans="2:65" s="1" customFormat="1" ht="22.5" customHeight="1" x14ac:dyDescent="0.3">
      <c r="B862" s="164"/>
      <c r="C862" s="165" t="s">
        <v>1267</v>
      </c>
      <c r="D862" s="165" t="s">
        <v>124</v>
      </c>
      <c r="E862" s="166" t="s">
        <v>1268</v>
      </c>
      <c r="F862" s="167" t="s">
        <v>1269</v>
      </c>
      <c r="G862" s="168" t="s">
        <v>211</v>
      </c>
      <c r="H862" s="169">
        <v>41.271000000000001</v>
      </c>
      <c r="I862" s="170">
        <v>0</v>
      </c>
      <c r="J862" s="171">
        <f>ROUND(I862*H862,2)</f>
        <v>0</v>
      </c>
      <c r="K862" s="167" t="s">
        <v>128</v>
      </c>
      <c r="L862" s="35"/>
      <c r="M862" s="172" t="s">
        <v>3</v>
      </c>
      <c r="N862" s="173" t="s">
        <v>48</v>
      </c>
      <c r="O862" s="36"/>
      <c r="P862" s="174">
        <f>O862*H862</f>
        <v>0</v>
      </c>
      <c r="Q862" s="174">
        <v>1.2E-4</v>
      </c>
      <c r="R862" s="174">
        <f>Q862*H862</f>
        <v>4.9525200000000002E-3</v>
      </c>
      <c r="S862" s="174">
        <v>0</v>
      </c>
      <c r="T862" s="175">
        <f>S862*H862</f>
        <v>0</v>
      </c>
      <c r="AR862" s="17" t="s">
        <v>305</v>
      </c>
      <c r="AT862" s="17" t="s">
        <v>124</v>
      </c>
      <c r="AU862" s="17" t="s">
        <v>130</v>
      </c>
      <c r="AY862" s="17" t="s">
        <v>121</v>
      </c>
      <c r="BE862" s="176">
        <f>IF(N862="základní",J862,0)</f>
        <v>0</v>
      </c>
      <c r="BF862" s="176">
        <f>IF(N862="snížená",J862,0)</f>
        <v>0</v>
      </c>
      <c r="BG862" s="176">
        <f>IF(N862="zákl. přenesená",J862,0)</f>
        <v>0</v>
      </c>
      <c r="BH862" s="176">
        <f>IF(N862="sníž. přenesená",J862,0)</f>
        <v>0</v>
      </c>
      <c r="BI862" s="176">
        <f>IF(N862="nulová",J862,0)</f>
        <v>0</v>
      </c>
      <c r="BJ862" s="17" t="s">
        <v>130</v>
      </c>
      <c r="BK862" s="176">
        <f>ROUND(I862*H862,2)</f>
        <v>0</v>
      </c>
      <c r="BL862" s="17" t="s">
        <v>305</v>
      </c>
      <c r="BM862" s="17" t="s">
        <v>1270</v>
      </c>
    </row>
    <row r="863" spans="2:65" s="1" customFormat="1" ht="22.5" customHeight="1" x14ac:dyDescent="0.3">
      <c r="B863" s="164"/>
      <c r="C863" s="165" t="s">
        <v>1271</v>
      </c>
      <c r="D863" s="165" t="s">
        <v>124</v>
      </c>
      <c r="E863" s="166" t="s">
        <v>1272</v>
      </c>
      <c r="F863" s="167" t="s">
        <v>1273</v>
      </c>
      <c r="G863" s="168" t="s">
        <v>211</v>
      </c>
      <c r="H863" s="169">
        <v>41.271000000000001</v>
      </c>
      <c r="I863" s="170">
        <v>0</v>
      </c>
      <c r="J863" s="171">
        <f>ROUND(I863*H863,2)</f>
        <v>0</v>
      </c>
      <c r="K863" s="167" t="s">
        <v>128</v>
      </c>
      <c r="L863" s="35"/>
      <c r="M863" s="172" t="s">
        <v>3</v>
      </c>
      <c r="N863" s="173" t="s">
        <v>48</v>
      </c>
      <c r="O863" s="36"/>
      <c r="P863" s="174">
        <f>O863*H863</f>
        <v>0</v>
      </c>
      <c r="Q863" s="174">
        <v>1.2E-4</v>
      </c>
      <c r="R863" s="174">
        <f>Q863*H863</f>
        <v>4.9525200000000002E-3</v>
      </c>
      <c r="S863" s="174">
        <v>0</v>
      </c>
      <c r="T863" s="175">
        <f>S863*H863</f>
        <v>0</v>
      </c>
      <c r="AR863" s="17" t="s">
        <v>305</v>
      </c>
      <c r="AT863" s="17" t="s">
        <v>124</v>
      </c>
      <c r="AU863" s="17" t="s">
        <v>130</v>
      </c>
      <c r="AY863" s="17" t="s">
        <v>121</v>
      </c>
      <c r="BE863" s="176">
        <f>IF(N863="základní",J863,0)</f>
        <v>0</v>
      </c>
      <c r="BF863" s="176">
        <f>IF(N863="snížená",J863,0)</f>
        <v>0</v>
      </c>
      <c r="BG863" s="176">
        <f>IF(N863="zákl. přenesená",J863,0)</f>
        <v>0</v>
      </c>
      <c r="BH863" s="176">
        <f>IF(N863="sníž. přenesená",J863,0)</f>
        <v>0</v>
      </c>
      <c r="BI863" s="176">
        <f>IF(N863="nulová",J863,0)</f>
        <v>0</v>
      </c>
      <c r="BJ863" s="17" t="s">
        <v>130</v>
      </c>
      <c r="BK863" s="176">
        <f>ROUND(I863*H863,2)</f>
        <v>0</v>
      </c>
      <c r="BL863" s="17" t="s">
        <v>305</v>
      </c>
      <c r="BM863" s="17" t="s">
        <v>1274</v>
      </c>
    </row>
    <row r="864" spans="2:65" s="10" customFormat="1" ht="29.85" customHeight="1" x14ac:dyDescent="0.3">
      <c r="B864" s="150"/>
      <c r="D864" s="161" t="s">
        <v>75</v>
      </c>
      <c r="E864" s="162" t="s">
        <v>1275</v>
      </c>
      <c r="F864" s="162" t="s">
        <v>1276</v>
      </c>
      <c r="I864" s="153"/>
      <c r="J864" s="163">
        <f>BK864</f>
        <v>0</v>
      </c>
      <c r="L864" s="150"/>
      <c r="M864" s="155"/>
      <c r="N864" s="156"/>
      <c r="O864" s="156"/>
      <c r="P864" s="157">
        <f>SUM(P865:P896)</f>
        <v>0</v>
      </c>
      <c r="Q864" s="156"/>
      <c r="R864" s="157">
        <f>SUM(R865:R896)</f>
        <v>1.4225540000000001</v>
      </c>
      <c r="S864" s="156"/>
      <c r="T864" s="158">
        <f>SUM(T865:T896)</f>
        <v>0.43962000000000001</v>
      </c>
      <c r="AR864" s="151" t="s">
        <v>130</v>
      </c>
      <c r="AT864" s="159" t="s">
        <v>75</v>
      </c>
      <c r="AU864" s="159" t="s">
        <v>23</v>
      </c>
      <c r="AY864" s="151" t="s">
        <v>121</v>
      </c>
      <c r="BK864" s="160">
        <f>SUM(BK865:BK896)</f>
        <v>0</v>
      </c>
    </row>
    <row r="865" spans="2:65" s="1" customFormat="1" ht="22.5" customHeight="1" x14ac:dyDescent="0.3">
      <c r="B865" s="164"/>
      <c r="C865" s="165" t="s">
        <v>1277</v>
      </c>
      <c r="D865" s="165" t="s">
        <v>124</v>
      </c>
      <c r="E865" s="166" t="s">
        <v>1278</v>
      </c>
      <c r="F865" s="167" t="s">
        <v>1279</v>
      </c>
      <c r="G865" s="168" t="s">
        <v>211</v>
      </c>
      <c r="H865" s="169">
        <v>2930.8</v>
      </c>
      <c r="I865" s="170">
        <v>0</v>
      </c>
      <c r="J865" s="171">
        <f>ROUND(I865*H865,2)</f>
        <v>0</v>
      </c>
      <c r="K865" s="167" t="s">
        <v>128</v>
      </c>
      <c r="L865" s="35"/>
      <c r="M865" s="172" t="s">
        <v>3</v>
      </c>
      <c r="N865" s="173" t="s">
        <v>48</v>
      </c>
      <c r="O865" s="36"/>
      <c r="P865" s="174">
        <f>O865*H865</f>
        <v>0</v>
      </c>
      <c r="Q865" s="174">
        <v>0</v>
      </c>
      <c r="R865" s="174">
        <f>Q865*H865</f>
        <v>0</v>
      </c>
      <c r="S865" s="174">
        <v>1.4999999999999999E-4</v>
      </c>
      <c r="T865" s="175">
        <f>S865*H865</f>
        <v>0.43962000000000001</v>
      </c>
      <c r="AR865" s="17" t="s">
        <v>305</v>
      </c>
      <c r="AT865" s="17" t="s">
        <v>124</v>
      </c>
      <c r="AU865" s="17" t="s">
        <v>130</v>
      </c>
      <c r="AY865" s="17" t="s">
        <v>121</v>
      </c>
      <c r="BE865" s="176">
        <f>IF(N865="základní",J865,0)</f>
        <v>0</v>
      </c>
      <c r="BF865" s="176">
        <f>IF(N865="snížená",J865,0)</f>
        <v>0</v>
      </c>
      <c r="BG865" s="176">
        <f>IF(N865="zákl. přenesená",J865,0)</f>
        <v>0</v>
      </c>
      <c r="BH865" s="176">
        <f>IF(N865="sníž. přenesená",J865,0)</f>
        <v>0</v>
      </c>
      <c r="BI865" s="176">
        <f>IF(N865="nulová",J865,0)</f>
        <v>0</v>
      </c>
      <c r="BJ865" s="17" t="s">
        <v>130</v>
      </c>
      <c r="BK865" s="176">
        <f>ROUND(I865*H865,2)</f>
        <v>0</v>
      </c>
      <c r="BL865" s="17" t="s">
        <v>305</v>
      </c>
      <c r="BM865" s="17" t="s">
        <v>1280</v>
      </c>
    </row>
    <row r="866" spans="2:65" s="11" customFormat="1" x14ac:dyDescent="0.3">
      <c r="B866" s="181"/>
      <c r="D866" s="182" t="s">
        <v>197</v>
      </c>
      <c r="E866" s="183" t="s">
        <v>3</v>
      </c>
      <c r="F866" s="184" t="s">
        <v>1281</v>
      </c>
      <c r="H866" s="185">
        <v>2930.8</v>
      </c>
      <c r="I866" s="186"/>
      <c r="L866" s="181"/>
      <c r="M866" s="187"/>
      <c r="N866" s="188"/>
      <c r="O866" s="188"/>
      <c r="P866" s="188"/>
      <c r="Q866" s="188"/>
      <c r="R866" s="188"/>
      <c r="S866" s="188"/>
      <c r="T866" s="189"/>
      <c r="AT866" s="190" t="s">
        <v>197</v>
      </c>
      <c r="AU866" s="190" t="s">
        <v>130</v>
      </c>
      <c r="AV866" s="11" t="s">
        <v>130</v>
      </c>
      <c r="AW866" s="11" t="s">
        <v>40</v>
      </c>
      <c r="AX866" s="11" t="s">
        <v>23</v>
      </c>
      <c r="AY866" s="190" t="s">
        <v>121</v>
      </c>
    </row>
    <row r="867" spans="2:65" s="1" customFormat="1" ht="22.5" customHeight="1" x14ac:dyDescent="0.3">
      <c r="B867" s="164"/>
      <c r="C867" s="165" t="s">
        <v>1282</v>
      </c>
      <c r="D867" s="165" t="s">
        <v>124</v>
      </c>
      <c r="E867" s="166" t="s">
        <v>1283</v>
      </c>
      <c r="F867" s="167" t="s">
        <v>1284</v>
      </c>
      <c r="G867" s="168" t="s">
        <v>211</v>
      </c>
      <c r="H867" s="169">
        <v>2930.8</v>
      </c>
      <c r="I867" s="170">
        <v>0</v>
      </c>
      <c r="J867" s="171">
        <f>ROUND(I867*H867,2)</f>
        <v>0</v>
      </c>
      <c r="K867" s="167" t="s">
        <v>128</v>
      </c>
      <c r="L867" s="35"/>
      <c r="M867" s="172" t="s">
        <v>3</v>
      </c>
      <c r="N867" s="173" t="s">
        <v>48</v>
      </c>
      <c r="O867" s="36"/>
      <c r="P867" s="174">
        <f>O867*H867</f>
        <v>0</v>
      </c>
      <c r="Q867" s="174">
        <v>2.0000000000000001E-4</v>
      </c>
      <c r="R867" s="174">
        <f>Q867*H867</f>
        <v>0.58616000000000001</v>
      </c>
      <c r="S867" s="174">
        <v>0</v>
      </c>
      <c r="T867" s="175">
        <f>S867*H867</f>
        <v>0</v>
      </c>
      <c r="AR867" s="17" t="s">
        <v>305</v>
      </c>
      <c r="AT867" s="17" t="s">
        <v>124</v>
      </c>
      <c r="AU867" s="17" t="s">
        <v>130</v>
      </c>
      <c r="AY867" s="17" t="s">
        <v>121</v>
      </c>
      <c r="BE867" s="176">
        <f>IF(N867="základní",J867,0)</f>
        <v>0</v>
      </c>
      <c r="BF867" s="176">
        <f>IF(N867="snížená",J867,0)</f>
        <v>0</v>
      </c>
      <c r="BG867" s="176">
        <f>IF(N867="zákl. přenesená",J867,0)</f>
        <v>0</v>
      </c>
      <c r="BH867" s="176">
        <f>IF(N867="sníž. přenesená",J867,0)</f>
        <v>0</v>
      </c>
      <c r="BI867" s="176">
        <f>IF(N867="nulová",J867,0)</f>
        <v>0</v>
      </c>
      <c r="BJ867" s="17" t="s">
        <v>130</v>
      </c>
      <c r="BK867" s="176">
        <f>ROUND(I867*H867,2)</f>
        <v>0</v>
      </c>
      <c r="BL867" s="17" t="s">
        <v>305</v>
      </c>
      <c r="BM867" s="17" t="s">
        <v>1285</v>
      </c>
    </row>
    <row r="868" spans="2:65" s="11" customFormat="1" x14ac:dyDescent="0.3">
      <c r="B868" s="181"/>
      <c r="D868" s="191" t="s">
        <v>197</v>
      </c>
      <c r="E868" s="190" t="s">
        <v>3</v>
      </c>
      <c r="F868" s="192" t="s">
        <v>1286</v>
      </c>
      <c r="H868" s="193">
        <v>1222.4000000000001</v>
      </c>
      <c r="I868" s="186"/>
      <c r="L868" s="181"/>
      <c r="M868" s="187"/>
      <c r="N868" s="188"/>
      <c r="O868" s="188"/>
      <c r="P868" s="188"/>
      <c r="Q868" s="188"/>
      <c r="R868" s="188"/>
      <c r="S868" s="188"/>
      <c r="T868" s="189"/>
      <c r="AT868" s="190" t="s">
        <v>197</v>
      </c>
      <c r="AU868" s="190" t="s">
        <v>130</v>
      </c>
      <c r="AV868" s="11" t="s">
        <v>130</v>
      </c>
      <c r="AW868" s="11" t="s">
        <v>40</v>
      </c>
      <c r="AX868" s="11" t="s">
        <v>76</v>
      </c>
      <c r="AY868" s="190" t="s">
        <v>121</v>
      </c>
    </row>
    <row r="869" spans="2:65" s="11" customFormat="1" x14ac:dyDescent="0.3">
      <c r="B869" s="181"/>
      <c r="D869" s="191" t="s">
        <v>197</v>
      </c>
      <c r="E869" s="190" t="s">
        <v>3</v>
      </c>
      <c r="F869" s="192" t="s">
        <v>1287</v>
      </c>
      <c r="H869" s="193">
        <v>1708.4</v>
      </c>
      <c r="I869" s="186"/>
      <c r="L869" s="181"/>
      <c r="M869" s="187"/>
      <c r="N869" s="188"/>
      <c r="O869" s="188"/>
      <c r="P869" s="188"/>
      <c r="Q869" s="188"/>
      <c r="R869" s="188"/>
      <c r="S869" s="188"/>
      <c r="T869" s="189"/>
      <c r="AT869" s="190" t="s">
        <v>197</v>
      </c>
      <c r="AU869" s="190" t="s">
        <v>130</v>
      </c>
      <c r="AV869" s="11" t="s">
        <v>130</v>
      </c>
      <c r="AW869" s="11" t="s">
        <v>40</v>
      </c>
      <c r="AX869" s="11" t="s">
        <v>76</v>
      </c>
      <c r="AY869" s="190" t="s">
        <v>121</v>
      </c>
    </row>
    <row r="870" spans="2:65" s="12" customFormat="1" x14ac:dyDescent="0.3">
      <c r="B870" s="194"/>
      <c r="D870" s="182" t="s">
        <v>197</v>
      </c>
      <c r="E870" s="195" t="s">
        <v>3</v>
      </c>
      <c r="F870" s="196" t="s">
        <v>204</v>
      </c>
      <c r="H870" s="197">
        <v>2930.8</v>
      </c>
      <c r="I870" s="198"/>
      <c r="L870" s="194"/>
      <c r="M870" s="199"/>
      <c r="N870" s="200"/>
      <c r="O870" s="200"/>
      <c r="P870" s="200"/>
      <c r="Q870" s="200"/>
      <c r="R870" s="200"/>
      <c r="S870" s="200"/>
      <c r="T870" s="201"/>
      <c r="AT870" s="202" t="s">
        <v>197</v>
      </c>
      <c r="AU870" s="202" t="s">
        <v>130</v>
      </c>
      <c r="AV870" s="12" t="s">
        <v>143</v>
      </c>
      <c r="AW870" s="12" t="s">
        <v>40</v>
      </c>
      <c r="AX870" s="12" t="s">
        <v>23</v>
      </c>
      <c r="AY870" s="202" t="s">
        <v>121</v>
      </c>
    </row>
    <row r="871" spans="2:65" s="1" customFormat="1" ht="31.5" customHeight="1" x14ac:dyDescent="0.3">
      <c r="B871" s="164"/>
      <c r="C871" s="165" t="s">
        <v>1288</v>
      </c>
      <c r="D871" s="165" t="s">
        <v>124</v>
      </c>
      <c r="E871" s="166" t="s">
        <v>1289</v>
      </c>
      <c r="F871" s="167" t="s">
        <v>1290</v>
      </c>
      <c r="G871" s="168" t="s">
        <v>211</v>
      </c>
      <c r="H871" s="169">
        <v>1222.4000000000001</v>
      </c>
      <c r="I871" s="170">
        <v>0</v>
      </c>
      <c r="J871" s="171">
        <f>ROUND(I871*H871,2)</f>
        <v>0</v>
      </c>
      <c r="K871" s="167" t="s">
        <v>128</v>
      </c>
      <c r="L871" s="35"/>
      <c r="M871" s="172" t="s">
        <v>3</v>
      </c>
      <c r="N871" s="173" t="s">
        <v>48</v>
      </c>
      <c r="O871" s="36"/>
      <c r="P871" s="174">
        <f>O871*H871</f>
        <v>0</v>
      </c>
      <c r="Q871" s="174">
        <v>2.5999999999999998E-4</v>
      </c>
      <c r="R871" s="174">
        <f>Q871*H871</f>
        <v>0.317824</v>
      </c>
      <c r="S871" s="174">
        <v>0</v>
      </c>
      <c r="T871" s="175">
        <f>S871*H871</f>
        <v>0</v>
      </c>
      <c r="AR871" s="17" t="s">
        <v>305</v>
      </c>
      <c r="AT871" s="17" t="s">
        <v>124</v>
      </c>
      <c r="AU871" s="17" t="s">
        <v>130</v>
      </c>
      <c r="AY871" s="17" t="s">
        <v>121</v>
      </c>
      <c r="BE871" s="176">
        <f>IF(N871="základní",J871,0)</f>
        <v>0</v>
      </c>
      <c r="BF871" s="176">
        <f>IF(N871="snížená",J871,0)</f>
        <v>0</v>
      </c>
      <c r="BG871" s="176">
        <f>IF(N871="zákl. přenesená",J871,0)</f>
        <v>0</v>
      </c>
      <c r="BH871" s="176">
        <f>IF(N871="sníž. přenesená",J871,0)</f>
        <v>0</v>
      </c>
      <c r="BI871" s="176">
        <f>IF(N871="nulová",J871,0)</f>
        <v>0</v>
      </c>
      <c r="BJ871" s="17" t="s">
        <v>130</v>
      </c>
      <c r="BK871" s="176">
        <f>ROUND(I871*H871,2)</f>
        <v>0</v>
      </c>
      <c r="BL871" s="17" t="s">
        <v>305</v>
      </c>
      <c r="BM871" s="17" t="s">
        <v>1291</v>
      </c>
    </row>
    <row r="872" spans="2:65" s="1" customFormat="1" ht="27" x14ac:dyDescent="0.3">
      <c r="B872" s="35"/>
      <c r="D872" s="191" t="s">
        <v>213</v>
      </c>
      <c r="F872" s="203" t="s">
        <v>1292</v>
      </c>
      <c r="I872" s="204"/>
      <c r="L872" s="35"/>
      <c r="M872" s="64"/>
      <c r="N872" s="36"/>
      <c r="O872" s="36"/>
      <c r="P872" s="36"/>
      <c r="Q872" s="36"/>
      <c r="R872" s="36"/>
      <c r="S872" s="36"/>
      <c r="T872" s="65"/>
      <c r="AT872" s="17" t="s">
        <v>213</v>
      </c>
      <c r="AU872" s="17" t="s">
        <v>130</v>
      </c>
    </row>
    <row r="873" spans="2:65" s="11" customFormat="1" ht="27" x14ac:dyDescent="0.3">
      <c r="B873" s="181"/>
      <c r="D873" s="191" t="s">
        <v>197</v>
      </c>
      <c r="E873" s="190" t="s">
        <v>3</v>
      </c>
      <c r="F873" s="192" t="s">
        <v>1293</v>
      </c>
      <c r="H873" s="193">
        <v>387.3</v>
      </c>
      <c r="I873" s="186"/>
      <c r="L873" s="181"/>
      <c r="M873" s="187"/>
      <c r="N873" s="188"/>
      <c r="O873" s="188"/>
      <c r="P873" s="188"/>
      <c r="Q873" s="188"/>
      <c r="R873" s="188"/>
      <c r="S873" s="188"/>
      <c r="T873" s="189"/>
      <c r="AT873" s="190" t="s">
        <v>197</v>
      </c>
      <c r="AU873" s="190" t="s">
        <v>130</v>
      </c>
      <c r="AV873" s="11" t="s">
        <v>130</v>
      </c>
      <c r="AW873" s="11" t="s">
        <v>40</v>
      </c>
      <c r="AX873" s="11" t="s">
        <v>76</v>
      </c>
      <c r="AY873" s="190" t="s">
        <v>121</v>
      </c>
    </row>
    <row r="874" spans="2:65" s="11" customFormat="1" x14ac:dyDescent="0.3">
      <c r="B874" s="181"/>
      <c r="D874" s="191" t="s">
        <v>197</v>
      </c>
      <c r="E874" s="190" t="s">
        <v>3</v>
      </c>
      <c r="F874" s="192" t="s">
        <v>1294</v>
      </c>
      <c r="H874" s="193">
        <v>223.9</v>
      </c>
      <c r="I874" s="186"/>
      <c r="L874" s="181"/>
      <c r="M874" s="187"/>
      <c r="N874" s="188"/>
      <c r="O874" s="188"/>
      <c r="P874" s="188"/>
      <c r="Q874" s="188"/>
      <c r="R874" s="188"/>
      <c r="S874" s="188"/>
      <c r="T874" s="189"/>
      <c r="AT874" s="190" t="s">
        <v>197</v>
      </c>
      <c r="AU874" s="190" t="s">
        <v>130</v>
      </c>
      <c r="AV874" s="11" t="s">
        <v>130</v>
      </c>
      <c r="AW874" s="11" t="s">
        <v>40</v>
      </c>
      <c r="AX874" s="11" t="s">
        <v>76</v>
      </c>
      <c r="AY874" s="190" t="s">
        <v>121</v>
      </c>
    </row>
    <row r="875" spans="2:65" s="13" customFormat="1" x14ac:dyDescent="0.3">
      <c r="B875" s="205"/>
      <c r="D875" s="191" t="s">
        <v>197</v>
      </c>
      <c r="E875" s="206" t="s">
        <v>3</v>
      </c>
      <c r="F875" s="207" t="s">
        <v>233</v>
      </c>
      <c r="H875" s="208">
        <v>611.20000000000005</v>
      </c>
      <c r="I875" s="209"/>
      <c r="L875" s="205"/>
      <c r="M875" s="210"/>
      <c r="N875" s="211"/>
      <c r="O875" s="211"/>
      <c r="P875" s="211"/>
      <c r="Q875" s="211"/>
      <c r="R875" s="211"/>
      <c r="S875" s="211"/>
      <c r="T875" s="212"/>
      <c r="AT875" s="206" t="s">
        <v>197</v>
      </c>
      <c r="AU875" s="206" t="s">
        <v>130</v>
      </c>
      <c r="AV875" s="13" t="s">
        <v>137</v>
      </c>
      <c r="AW875" s="13" t="s">
        <v>40</v>
      </c>
      <c r="AX875" s="13" t="s">
        <v>76</v>
      </c>
      <c r="AY875" s="206" t="s">
        <v>121</v>
      </c>
    </row>
    <row r="876" spans="2:65" s="11" customFormat="1" ht="27" x14ac:dyDescent="0.3">
      <c r="B876" s="181"/>
      <c r="D876" s="191" t="s">
        <v>197</v>
      </c>
      <c r="E876" s="190" t="s">
        <v>3</v>
      </c>
      <c r="F876" s="192" t="s">
        <v>1293</v>
      </c>
      <c r="H876" s="193">
        <v>387.3</v>
      </c>
      <c r="I876" s="186"/>
      <c r="L876" s="181"/>
      <c r="M876" s="187"/>
      <c r="N876" s="188"/>
      <c r="O876" s="188"/>
      <c r="P876" s="188"/>
      <c r="Q876" s="188"/>
      <c r="R876" s="188"/>
      <c r="S876" s="188"/>
      <c r="T876" s="189"/>
      <c r="AT876" s="190" t="s">
        <v>197</v>
      </c>
      <c r="AU876" s="190" t="s">
        <v>130</v>
      </c>
      <c r="AV876" s="11" t="s">
        <v>130</v>
      </c>
      <c r="AW876" s="11" t="s">
        <v>40</v>
      </c>
      <c r="AX876" s="11" t="s">
        <v>76</v>
      </c>
      <c r="AY876" s="190" t="s">
        <v>121</v>
      </c>
    </row>
    <row r="877" spans="2:65" s="11" customFormat="1" x14ac:dyDescent="0.3">
      <c r="B877" s="181"/>
      <c r="D877" s="191" t="s">
        <v>197</v>
      </c>
      <c r="E877" s="190" t="s">
        <v>3</v>
      </c>
      <c r="F877" s="192" t="s">
        <v>1294</v>
      </c>
      <c r="H877" s="193">
        <v>223.9</v>
      </c>
      <c r="I877" s="186"/>
      <c r="L877" s="181"/>
      <c r="M877" s="187"/>
      <c r="N877" s="188"/>
      <c r="O877" s="188"/>
      <c r="P877" s="188"/>
      <c r="Q877" s="188"/>
      <c r="R877" s="188"/>
      <c r="S877" s="188"/>
      <c r="T877" s="189"/>
      <c r="AT877" s="190" t="s">
        <v>197</v>
      </c>
      <c r="AU877" s="190" t="s">
        <v>130</v>
      </c>
      <c r="AV877" s="11" t="s">
        <v>130</v>
      </c>
      <c r="AW877" s="11" t="s">
        <v>40</v>
      </c>
      <c r="AX877" s="11" t="s">
        <v>76</v>
      </c>
      <c r="AY877" s="190" t="s">
        <v>121</v>
      </c>
    </row>
    <row r="878" spans="2:65" s="13" customFormat="1" x14ac:dyDescent="0.3">
      <c r="B878" s="205"/>
      <c r="D878" s="191" t="s">
        <v>197</v>
      </c>
      <c r="E878" s="206" t="s">
        <v>3</v>
      </c>
      <c r="F878" s="207" t="s">
        <v>234</v>
      </c>
      <c r="H878" s="208">
        <v>611.20000000000005</v>
      </c>
      <c r="I878" s="209"/>
      <c r="L878" s="205"/>
      <c r="M878" s="210"/>
      <c r="N878" s="211"/>
      <c r="O878" s="211"/>
      <c r="P878" s="211"/>
      <c r="Q878" s="211"/>
      <c r="R878" s="211"/>
      <c r="S878" s="211"/>
      <c r="T878" s="212"/>
      <c r="AT878" s="206" t="s">
        <v>197</v>
      </c>
      <c r="AU878" s="206" t="s">
        <v>130</v>
      </c>
      <c r="AV878" s="13" t="s">
        <v>137</v>
      </c>
      <c r="AW878" s="13" t="s">
        <v>40</v>
      </c>
      <c r="AX878" s="13" t="s">
        <v>76</v>
      </c>
      <c r="AY878" s="206" t="s">
        <v>121</v>
      </c>
    </row>
    <row r="879" spans="2:65" s="12" customFormat="1" x14ac:dyDescent="0.3">
      <c r="B879" s="194"/>
      <c r="D879" s="182" t="s">
        <v>197</v>
      </c>
      <c r="E879" s="195" t="s">
        <v>3</v>
      </c>
      <c r="F879" s="196" t="s">
        <v>204</v>
      </c>
      <c r="H879" s="197">
        <v>1222.4000000000001</v>
      </c>
      <c r="I879" s="198"/>
      <c r="L879" s="194"/>
      <c r="M879" s="199"/>
      <c r="N879" s="200"/>
      <c r="O879" s="200"/>
      <c r="P879" s="200"/>
      <c r="Q879" s="200"/>
      <c r="R879" s="200"/>
      <c r="S879" s="200"/>
      <c r="T879" s="201"/>
      <c r="AT879" s="202" t="s">
        <v>197</v>
      </c>
      <c r="AU879" s="202" t="s">
        <v>130</v>
      </c>
      <c r="AV879" s="12" t="s">
        <v>143</v>
      </c>
      <c r="AW879" s="12" t="s">
        <v>40</v>
      </c>
      <c r="AX879" s="12" t="s">
        <v>23</v>
      </c>
      <c r="AY879" s="202" t="s">
        <v>121</v>
      </c>
    </row>
    <row r="880" spans="2:65" s="1" customFormat="1" ht="31.5" customHeight="1" x14ac:dyDescent="0.3">
      <c r="B880" s="164"/>
      <c r="C880" s="165" t="s">
        <v>1295</v>
      </c>
      <c r="D880" s="165" t="s">
        <v>124</v>
      </c>
      <c r="E880" s="166" t="s">
        <v>1296</v>
      </c>
      <c r="F880" s="167" t="s">
        <v>1297</v>
      </c>
      <c r="G880" s="168" t="s">
        <v>211</v>
      </c>
      <c r="H880" s="169">
        <v>1708.4</v>
      </c>
      <c r="I880" s="170">
        <v>0</v>
      </c>
      <c r="J880" s="171">
        <f>ROUND(I880*H880,2)</f>
        <v>0</v>
      </c>
      <c r="K880" s="167" t="s">
        <v>128</v>
      </c>
      <c r="L880" s="35"/>
      <c r="M880" s="172" t="s">
        <v>3</v>
      </c>
      <c r="N880" s="173" t="s">
        <v>48</v>
      </c>
      <c r="O880" s="36"/>
      <c r="P880" s="174">
        <f>O880*H880</f>
        <v>0</v>
      </c>
      <c r="Q880" s="174">
        <v>2.9E-4</v>
      </c>
      <c r="R880" s="174">
        <f>Q880*H880</f>
        <v>0.49543600000000004</v>
      </c>
      <c r="S880" s="174">
        <v>0</v>
      </c>
      <c r="T880" s="175">
        <f>S880*H880</f>
        <v>0</v>
      </c>
      <c r="AR880" s="17" t="s">
        <v>305</v>
      </c>
      <c r="AT880" s="17" t="s">
        <v>124</v>
      </c>
      <c r="AU880" s="17" t="s">
        <v>130</v>
      </c>
      <c r="AY880" s="17" t="s">
        <v>121</v>
      </c>
      <c r="BE880" s="176">
        <f>IF(N880="základní",J880,0)</f>
        <v>0</v>
      </c>
      <c r="BF880" s="176">
        <f>IF(N880="snížená",J880,0)</f>
        <v>0</v>
      </c>
      <c r="BG880" s="176">
        <f>IF(N880="zákl. přenesená",J880,0)</f>
        <v>0</v>
      </c>
      <c r="BH880" s="176">
        <f>IF(N880="sníž. přenesená",J880,0)</f>
        <v>0</v>
      </c>
      <c r="BI880" s="176">
        <f>IF(N880="nulová",J880,0)</f>
        <v>0</v>
      </c>
      <c r="BJ880" s="17" t="s">
        <v>130</v>
      </c>
      <c r="BK880" s="176">
        <f>ROUND(I880*H880,2)</f>
        <v>0</v>
      </c>
      <c r="BL880" s="17" t="s">
        <v>305</v>
      </c>
      <c r="BM880" s="17" t="s">
        <v>1298</v>
      </c>
    </row>
    <row r="881" spans="2:65" s="11" customFormat="1" x14ac:dyDescent="0.3">
      <c r="B881" s="181"/>
      <c r="D881" s="191" t="s">
        <v>197</v>
      </c>
      <c r="E881" s="190" t="s">
        <v>3</v>
      </c>
      <c r="F881" s="192" t="s">
        <v>1299</v>
      </c>
      <c r="H881" s="193">
        <v>545.5</v>
      </c>
      <c r="I881" s="186"/>
      <c r="L881" s="181"/>
      <c r="M881" s="187"/>
      <c r="N881" s="188"/>
      <c r="O881" s="188"/>
      <c r="P881" s="188"/>
      <c r="Q881" s="188"/>
      <c r="R881" s="188"/>
      <c r="S881" s="188"/>
      <c r="T881" s="189"/>
      <c r="AT881" s="190" t="s">
        <v>197</v>
      </c>
      <c r="AU881" s="190" t="s">
        <v>130</v>
      </c>
      <c r="AV881" s="11" t="s">
        <v>130</v>
      </c>
      <c r="AW881" s="11" t="s">
        <v>40</v>
      </c>
      <c r="AX881" s="11" t="s">
        <v>76</v>
      </c>
      <c r="AY881" s="190" t="s">
        <v>121</v>
      </c>
    </row>
    <row r="882" spans="2:65" s="11" customFormat="1" x14ac:dyDescent="0.3">
      <c r="B882" s="181"/>
      <c r="D882" s="191" t="s">
        <v>197</v>
      </c>
      <c r="E882" s="190" t="s">
        <v>3</v>
      </c>
      <c r="F882" s="192" t="s">
        <v>377</v>
      </c>
      <c r="H882" s="193">
        <v>432.6</v>
      </c>
      <c r="I882" s="186"/>
      <c r="L882" s="181"/>
      <c r="M882" s="187"/>
      <c r="N882" s="188"/>
      <c r="O882" s="188"/>
      <c r="P882" s="188"/>
      <c r="Q882" s="188"/>
      <c r="R882" s="188"/>
      <c r="S882" s="188"/>
      <c r="T882" s="189"/>
      <c r="AT882" s="190" t="s">
        <v>197</v>
      </c>
      <c r="AU882" s="190" t="s">
        <v>130</v>
      </c>
      <c r="AV882" s="11" t="s">
        <v>130</v>
      </c>
      <c r="AW882" s="11" t="s">
        <v>40</v>
      </c>
      <c r="AX882" s="11" t="s">
        <v>76</v>
      </c>
      <c r="AY882" s="190" t="s">
        <v>121</v>
      </c>
    </row>
    <row r="883" spans="2:65" s="11" customFormat="1" x14ac:dyDescent="0.3">
      <c r="B883" s="181"/>
      <c r="D883" s="191" t="s">
        <v>197</v>
      </c>
      <c r="E883" s="190" t="s">
        <v>3</v>
      </c>
      <c r="F883" s="192" t="s">
        <v>378</v>
      </c>
      <c r="H883" s="193">
        <v>56.6</v>
      </c>
      <c r="I883" s="186"/>
      <c r="L883" s="181"/>
      <c r="M883" s="187"/>
      <c r="N883" s="188"/>
      <c r="O883" s="188"/>
      <c r="P883" s="188"/>
      <c r="Q883" s="188"/>
      <c r="R883" s="188"/>
      <c r="S883" s="188"/>
      <c r="T883" s="189"/>
      <c r="AT883" s="190" t="s">
        <v>197</v>
      </c>
      <c r="AU883" s="190" t="s">
        <v>130</v>
      </c>
      <c r="AV883" s="11" t="s">
        <v>130</v>
      </c>
      <c r="AW883" s="11" t="s">
        <v>40</v>
      </c>
      <c r="AX883" s="11" t="s">
        <v>76</v>
      </c>
      <c r="AY883" s="190" t="s">
        <v>121</v>
      </c>
    </row>
    <row r="884" spans="2:65" s="11" customFormat="1" x14ac:dyDescent="0.3">
      <c r="B884" s="181"/>
      <c r="D884" s="191" t="s">
        <v>197</v>
      </c>
      <c r="E884" s="190" t="s">
        <v>3</v>
      </c>
      <c r="F884" s="192" t="s">
        <v>379</v>
      </c>
      <c r="H884" s="193">
        <v>-180.5</v>
      </c>
      <c r="I884" s="186"/>
      <c r="L884" s="181"/>
      <c r="M884" s="187"/>
      <c r="N884" s="188"/>
      <c r="O884" s="188"/>
      <c r="P884" s="188"/>
      <c r="Q884" s="188"/>
      <c r="R884" s="188"/>
      <c r="S884" s="188"/>
      <c r="T884" s="189"/>
      <c r="AT884" s="190" t="s">
        <v>197</v>
      </c>
      <c r="AU884" s="190" t="s">
        <v>130</v>
      </c>
      <c r="AV884" s="11" t="s">
        <v>130</v>
      </c>
      <c r="AW884" s="11" t="s">
        <v>40</v>
      </c>
      <c r="AX884" s="11" t="s">
        <v>76</v>
      </c>
      <c r="AY884" s="190" t="s">
        <v>121</v>
      </c>
    </row>
    <row r="885" spans="2:65" s="13" customFormat="1" x14ac:dyDescent="0.3">
      <c r="B885" s="205"/>
      <c r="D885" s="191" t="s">
        <v>197</v>
      </c>
      <c r="E885" s="206" t="s">
        <v>3</v>
      </c>
      <c r="F885" s="207" t="s">
        <v>233</v>
      </c>
      <c r="H885" s="208">
        <v>854.2</v>
      </c>
      <c r="I885" s="209"/>
      <c r="L885" s="205"/>
      <c r="M885" s="210"/>
      <c r="N885" s="211"/>
      <c r="O885" s="211"/>
      <c r="P885" s="211"/>
      <c r="Q885" s="211"/>
      <c r="R885" s="211"/>
      <c r="S885" s="211"/>
      <c r="T885" s="212"/>
      <c r="AT885" s="206" t="s">
        <v>197</v>
      </c>
      <c r="AU885" s="206" t="s">
        <v>130</v>
      </c>
      <c r="AV885" s="13" t="s">
        <v>137</v>
      </c>
      <c r="AW885" s="13" t="s">
        <v>40</v>
      </c>
      <c r="AX885" s="13" t="s">
        <v>76</v>
      </c>
      <c r="AY885" s="206" t="s">
        <v>121</v>
      </c>
    </row>
    <row r="886" spans="2:65" s="11" customFormat="1" x14ac:dyDescent="0.3">
      <c r="B886" s="181"/>
      <c r="D886" s="191" t="s">
        <v>197</v>
      </c>
      <c r="E886" s="190" t="s">
        <v>3</v>
      </c>
      <c r="F886" s="192" t="s">
        <v>1299</v>
      </c>
      <c r="H886" s="193">
        <v>545.5</v>
      </c>
      <c r="I886" s="186"/>
      <c r="L886" s="181"/>
      <c r="M886" s="187"/>
      <c r="N886" s="188"/>
      <c r="O886" s="188"/>
      <c r="P886" s="188"/>
      <c r="Q886" s="188"/>
      <c r="R886" s="188"/>
      <c r="S886" s="188"/>
      <c r="T886" s="189"/>
      <c r="AT886" s="190" t="s">
        <v>197</v>
      </c>
      <c r="AU886" s="190" t="s">
        <v>130</v>
      </c>
      <c r="AV886" s="11" t="s">
        <v>130</v>
      </c>
      <c r="AW886" s="11" t="s">
        <v>40</v>
      </c>
      <c r="AX886" s="11" t="s">
        <v>76</v>
      </c>
      <c r="AY886" s="190" t="s">
        <v>121</v>
      </c>
    </row>
    <row r="887" spans="2:65" s="11" customFormat="1" x14ac:dyDescent="0.3">
      <c r="B887" s="181"/>
      <c r="D887" s="191" t="s">
        <v>197</v>
      </c>
      <c r="E887" s="190" t="s">
        <v>3</v>
      </c>
      <c r="F887" s="192" t="s">
        <v>377</v>
      </c>
      <c r="H887" s="193">
        <v>432.6</v>
      </c>
      <c r="I887" s="186"/>
      <c r="L887" s="181"/>
      <c r="M887" s="187"/>
      <c r="N887" s="188"/>
      <c r="O887" s="188"/>
      <c r="P887" s="188"/>
      <c r="Q887" s="188"/>
      <c r="R887" s="188"/>
      <c r="S887" s="188"/>
      <c r="T887" s="189"/>
      <c r="AT887" s="190" t="s">
        <v>197</v>
      </c>
      <c r="AU887" s="190" t="s">
        <v>130</v>
      </c>
      <c r="AV887" s="11" t="s">
        <v>130</v>
      </c>
      <c r="AW887" s="11" t="s">
        <v>40</v>
      </c>
      <c r="AX887" s="11" t="s">
        <v>76</v>
      </c>
      <c r="AY887" s="190" t="s">
        <v>121</v>
      </c>
    </row>
    <row r="888" spans="2:65" s="11" customFormat="1" x14ac:dyDescent="0.3">
      <c r="B888" s="181"/>
      <c r="D888" s="191" t="s">
        <v>197</v>
      </c>
      <c r="E888" s="190" t="s">
        <v>3</v>
      </c>
      <c r="F888" s="192" t="s">
        <v>378</v>
      </c>
      <c r="H888" s="193">
        <v>56.6</v>
      </c>
      <c r="I888" s="186"/>
      <c r="L888" s="181"/>
      <c r="M888" s="187"/>
      <c r="N888" s="188"/>
      <c r="O888" s="188"/>
      <c r="P888" s="188"/>
      <c r="Q888" s="188"/>
      <c r="R888" s="188"/>
      <c r="S888" s="188"/>
      <c r="T888" s="189"/>
      <c r="AT888" s="190" t="s">
        <v>197</v>
      </c>
      <c r="AU888" s="190" t="s">
        <v>130</v>
      </c>
      <c r="AV888" s="11" t="s">
        <v>130</v>
      </c>
      <c r="AW888" s="11" t="s">
        <v>40</v>
      </c>
      <c r="AX888" s="11" t="s">
        <v>76</v>
      </c>
      <c r="AY888" s="190" t="s">
        <v>121</v>
      </c>
    </row>
    <row r="889" spans="2:65" s="11" customFormat="1" x14ac:dyDescent="0.3">
      <c r="B889" s="181"/>
      <c r="D889" s="191" t="s">
        <v>197</v>
      </c>
      <c r="E889" s="190" t="s">
        <v>3</v>
      </c>
      <c r="F889" s="192" t="s">
        <v>379</v>
      </c>
      <c r="H889" s="193">
        <v>-180.5</v>
      </c>
      <c r="I889" s="186"/>
      <c r="L889" s="181"/>
      <c r="M889" s="187"/>
      <c r="N889" s="188"/>
      <c r="O889" s="188"/>
      <c r="P889" s="188"/>
      <c r="Q889" s="188"/>
      <c r="R889" s="188"/>
      <c r="S889" s="188"/>
      <c r="T889" s="189"/>
      <c r="AT889" s="190" t="s">
        <v>197</v>
      </c>
      <c r="AU889" s="190" t="s">
        <v>130</v>
      </c>
      <c r="AV889" s="11" t="s">
        <v>130</v>
      </c>
      <c r="AW889" s="11" t="s">
        <v>40</v>
      </c>
      <c r="AX889" s="11" t="s">
        <v>76</v>
      </c>
      <c r="AY889" s="190" t="s">
        <v>121</v>
      </c>
    </row>
    <row r="890" spans="2:65" s="13" customFormat="1" x14ac:dyDescent="0.3">
      <c r="B890" s="205"/>
      <c r="D890" s="191" t="s">
        <v>197</v>
      </c>
      <c r="E890" s="206" t="s">
        <v>3</v>
      </c>
      <c r="F890" s="207" t="s">
        <v>234</v>
      </c>
      <c r="H890" s="208">
        <v>854.2</v>
      </c>
      <c r="I890" s="209"/>
      <c r="L890" s="205"/>
      <c r="M890" s="210"/>
      <c r="N890" s="211"/>
      <c r="O890" s="211"/>
      <c r="P890" s="211"/>
      <c r="Q890" s="211"/>
      <c r="R890" s="211"/>
      <c r="S890" s="211"/>
      <c r="T890" s="212"/>
      <c r="AT890" s="206" t="s">
        <v>197</v>
      </c>
      <c r="AU890" s="206" t="s">
        <v>130</v>
      </c>
      <c r="AV890" s="13" t="s">
        <v>137</v>
      </c>
      <c r="AW890" s="13" t="s">
        <v>40</v>
      </c>
      <c r="AX890" s="13" t="s">
        <v>76</v>
      </c>
      <c r="AY890" s="206" t="s">
        <v>121</v>
      </c>
    </row>
    <row r="891" spans="2:65" s="12" customFormat="1" x14ac:dyDescent="0.3">
      <c r="B891" s="194"/>
      <c r="D891" s="182" t="s">
        <v>197</v>
      </c>
      <c r="E891" s="195" t="s">
        <v>3</v>
      </c>
      <c r="F891" s="196" t="s">
        <v>204</v>
      </c>
      <c r="H891" s="197">
        <v>1708.4</v>
      </c>
      <c r="I891" s="198"/>
      <c r="L891" s="194"/>
      <c r="M891" s="199"/>
      <c r="N891" s="200"/>
      <c r="O891" s="200"/>
      <c r="P891" s="200"/>
      <c r="Q891" s="200"/>
      <c r="R891" s="200"/>
      <c r="S891" s="200"/>
      <c r="T891" s="201"/>
      <c r="AT891" s="202" t="s">
        <v>197</v>
      </c>
      <c r="AU891" s="202" t="s">
        <v>130</v>
      </c>
      <c r="AV891" s="12" t="s">
        <v>143</v>
      </c>
      <c r="AW891" s="12" t="s">
        <v>40</v>
      </c>
      <c r="AX891" s="12" t="s">
        <v>23</v>
      </c>
      <c r="AY891" s="202" t="s">
        <v>121</v>
      </c>
    </row>
    <row r="892" spans="2:65" s="1" customFormat="1" ht="31.5" customHeight="1" x14ac:dyDescent="0.3">
      <c r="B892" s="164"/>
      <c r="C892" s="165" t="s">
        <v>1300</v>
      </c>
      <c r="D892" s="165" t="s">
        <v>124</v>
      </c>
      <c r="E892" s="166" t="s">
        <v>1301</v>
      </c>
      <c r="F892" s="167" t="s">
        <v>1302</v>
      </c>
      <c r="G892" s="168" t="s">
        <v>211</v>
      </c>
      <c r="H892" s="169">
        <v>2313.4</v>
      </c>
      <c r="I892" s="170">
        <v>0</v>
      </c>
      <c r="J892" s="171">
        <f>ROUND(I892*H892,2)</f>
        <v>0</v>
      </c>
      <c r="K892" s="167" t="s">
        <v>128</v>
      </c>
      <c r="L892" s="35"/>
      <c r="M892" s="172" t="s">
        <v>3</v>
      </c>
      <c r="N892" s="173" t="s">
        <v>48</v>
      </c>
      <c r="O892" s="36"/>
      <c r="P892" s="174">
        <f>O892*H892</f>
        <v>0</v>
      </c>
      <c r="Q892" s="174">
        <v>1.0000000000000001E-5</v>
      </c>
      <c r="R892" s="174">
        <f>Q892*H892</f>
        <v>2.3134000000000002E-2</v>
      </c>
      <c r="S892" s="174">
        <v>0</v>
      </c>
      <c r="T892" s="175">
        <f>S892*H892</f>
        <v>0</v>
      </c>
      <c r="AR892" s="17" t="s">
        <v>305</v>
      </c>
      <c r="AT892" s="17" t="s">
        <v>124</v>
      </c>
      <c r="AU892" s="17" t="s">
        <v>130</v>
      </c>
      <c r="AY892" s="17" t="s">
        <v>121</v>
      </c>
      <c r="BE892" s="176">
        <f>IF(N892="základní",J892,0)</f>
        <v>0</v>
      </c>
      <c r="BF892" s="176">
        <f>IF(N892="snížená",J892,0)</f>
        <v>0</v>
      </c>
      <c r="BG892" s="176">
        <f>IF(N892="zákl. přenesená",J892,0)</f>
        <v>0</v>
      </c>
      <c r="BH892" s="176">
        <f>IF(N892="sníž. přenesená",J892,0)</f>
        <v>0</v>
      </c>
      <c r="BI892" s="176">
        <f>IF(N892="nulová",J892,0)</f>
        <v>0</v>
      </c>
      <c r="BJ892" s="17" t="s">
        <v>130</v>
      </c>
      <c r="BK892" s="176">
        <f>ROUND(I892*H892,2)</f>
        <v>0</v>
      </c>
      <c r="BL892" s="17" t="s">
        <v>305</v>
      </c>
      <c r="BM892" s="17" t="s">
        <v>1303</v>
      </c>
    </row>
    <row r="893" spans="2:65" s="11" customFormat="1" x14ac:dyDescent="0.3">
      <c r="B893" s="181"/>
      <c r="D893" s="191" t="s">
        <v>197</v>
      </c>
      <c r="E893" s="190" t="s">
        <v>3</v>
      </c>
      <c r="F893" s="192" t="s">
        <v>1304</v>
      </c>
      <c r="H893" s="193">
        <v>1222.4000000000001</v>
      </c>
      <c r="I893" s="186"/>
      <c r="L893" s="181"/>
      <c r="M893" s="187"/>
      <c r="N893" s="188"/>
      <c r="O893" s="188"/>
      <c r="P893" s="188"/>
      <c r="Q893" s="188"/>
      <c r="R893" s="188"/>
      <c r="S893" s="188"/>
      <c r="T893" s="189"/>
      <c r="AT893" s="190" t="s">
        <v>197</v>
      </c>
      <c r="AU893" s="190" t="s">
        <v>130</v>
      </c>
      <c r="AV893" s="11" t="s">
        <v>130</v>
      </c>
      <c r="AW893" s="11" t="s">
        <v>40</v>
      </c>
      <c r="AX893" s="11" t="s">
        <v>76</v>
      </c>
      <c r="AY893" s="190" t="s">
        <v>121</v>
      </c>
    </row>
    <row r="894" spans="2:65" s="11" customFormat="1" x14ac:dyDescent="0.3">
      <c r="B894" s="181"/>
      <c r="D894" s="191" t="s">
        <v>197</v>
      </c>
      <c r="E894" s="190" t="s">
        <v>3</v>
      </c>
      <c r="F894" s="192" t="s">
        <v>1305</v>
      </c>
      <c r="H894" s="193">
        <v>1091</v>
      </c>
      <c r="I894" s="186"/>
      <c r="L894" s="181"/>
      <c r="M894" s="187"/>
      <c r="N894" s="188"/>
      <c r="O894" s="188"/>
      <c r="P894" s="188"/>
      <c r="Q894" s="188"/>
      <c r="R894" s="188"/>
      <c r="S894" s="188"/>
      <c r="T894" s="189"/>
      <c r="AT894" s="190" t="s">
        <v>197</v>
      </c>
      <c r="AU894" s="190" t="s">
        <v>130</v>
      </c>
      <c r="AV894" s="11" t="s">
        <v>130</v>
      </c>
      <c r="AW894" s="11" t="s">
        <v>40</v>
      </c>
      <c r="AX894" s="11" t="s">
        <v>76</v>
      </c>
      <c r="AY894" s="190" t="s">
        <v>121</v>
      </c>
    </row>
    <row r="895" spans="2:65" s="12" customFormat="1" x14ac:dyDescent="0.3">
      <c r="B895" s="194"/>
      <c r="D895" s="182" t="s">
        <v>197</v>
      </c>
      <c r="E895" s="195" t="s">
        <v>3</v>
      </c>
      <c r="F895" s="196" t="s">
        <v>204</v>
      </c>
      <c r="H895" s="197">
        <v>2313.4</v>
      </c>
      <c r="I895" s="198"/>
      <c r="L895" s="194"/>
      <c r="M895" s="199"/>
      <c r="N895" s="200"/>
      <c r="O895" s="200"/>
      <c r="P895" s="200"/>
      <c r="Q895" s="200"/>
      <c r="R895" s="200"/>
      <c r="S895" s="200"/>
      <c r="T895" s="201"/>
      <c r="AT895" s="202" t="s">
        <v>197</v>
      </c>
      <c r="AU895" s="202" t="s">
        <v>130</v>
      </c>
      <c r="AV895" s="12" t="s">
        <v>143</v>
      </c>
      <c r="AW895" s="12" t="s">
        <v>40</v>
      </c>
      <c r="AX895" s="12" t="s">
        <v>23</v>
      </c>
      <c r="AY895" s="202" t="s">
        <v>121</v>
      </c>
    </row>
    <row r="896" spans="2:65" s="1" customFormat="1" ht="31.5" customHeight="1" x14ac:dyDescent="0.3">
      <c r="B896" s="164"/>
      <c r="C896" s="165" t="s">
        <v>1306</v>
      </c>
      <c r="D896" s="165" t="s">
        <v>124</v>
      </c>
      <c r="E896" s="166" t="s">
        <v>1307</v>
      </c>
      <c r="F896" s="167" t="s">
        <v>1308</v>
      </c>
      <c r="G896" s="168" t="s">
        <v>211</v>
      </c>
      <c r="H896" s="169">
        <v>2313.4</v>
      </c>
      <c r="I896" s="170">
        <v>0</v>
      </c>
      <c r="J896" s="171">
        <f>ROUND(I896*H896,2)</f>
        <v>0</v>
      </c>
      <c r="K896" s="167" t="s">
        <v>3</v>
      </c>
      <c r="L896" s="35"/>
      <c r="M896" s="172" t="s">
        <v>3</v>
      </c>
      <c r="N896" s="173" t="s">
        <v>48</v>
      </c>
      <c r="O896" s="36"/>
      <c r="P896" s="174">
        <f>O896*H896</f>
        <v>0</v>
      </c>
      <c r="Q896" s="174">
        <v>0</v>
      </c>
      <c r="R896" s="174">
        <f>Q896*H896</f>
        <v>0</v>
      </c>
      <c r="S896" s="174">
        <v>0</v>
      </c>
      <c r="T896" s="175">
        <f>S896*H896</f>
        <v>0</v>
      </c>
      <c r="AR896" s="17" t="s">
        <v>305</v>
      </c>
      <c r="AT896" s="17" t="s">
        <v>124</v>
      </c>
      <c r="AU896" s="17" t="s">
        <v>130</v>
      </c>
      <c r="AY896" s="17" t="s">
        <v>121</v>
      </c>
      <c r="BE896" s="176">
        <f>IF(N896="základní",J896,0)</f>
        <v>0</v>
      </c>
      <c r="BF896" s="176">
        <f>IF(N896="snížená",J896,0)</f>
        <v>0</v>
      </c>
      <c r="BG896" s="176">
        <f>IF(N896="zákl. přenesená",J896,0)</f>
        <v>0</v>
      </c>
      <c r="BH896" s="176">
        <f>IF(N896="sníž. přenesená",J896,0)</f>
        <v>0</v>
      </c>
      <c r="BI896" s="176">
        <f>IF(N896="nulová",J896,0)</f>
        <v>0</v>
      </c>
      <c r="BJ896" s="17" t="s">
        <v>130</v>
      </c>
      <c r="BK896" s="176">
        <f>ROUND(I896*H896,2)</f>
        <v>0</v>
      </c>
      <c r="BL896" s="17" t="s">
        <v>305</v>
      </c>
      <c r="BM896" s="17" t="s">
        <v>1309</v>
      </c>
    </row>
    <row r="897" spans="2:65" s="10" customFormat="1" ht="29.85" customHeight="1" x14ac:dyDescent="0.3">
      <c r="B897" s="150"/>
      <c r="D897" s="161" t="s">
        <v>75</v>
      </c>
      <c r="E897" s="162" t="s">
        <v>1310</v>
      </c>
      <c r="F897" s="162" t="s">
        <v>1311</v>
      </c>
      <c r="I897" s="153"/>
      <c r="J897" s="163">
        <f>BK897</f>
        <v>0</v>
      </c>
      <c r="L897" s="150"/>
      <c r="M897" s="155"/>
      <c r="N897" s="156"/>
      <c r="O897" s="156"/>
      <c r="P897" s="157">
        <f>SUM(P898:P911)</f>
        <v>0</v>
      </c>
      <c r="Q897" s="156"/>
      <c r="R897" s="157">
        <f>SUM(R898:R911)</f>
        <v>0</v>
      </c>
      <c r="S897" s="156"/>
      <c r="T897" s="158">
        <f>SUM(T898:T911)</f>
        <v>0</v>
      </c>
      <c r="AR897" s="151" t="s">
        <v>130</v>
      </c>
      <c r="AT897" s="159" t="s">
        <v>75</v>
      </c>
      <c r="AU897" s="159" t="s">
        <v>23</v>
      </c>
      <c r="AY897" s="151" t="s">
        <v>121</v>
      </c>
      <c r="BK897" s="160">
        <f>SUM(BK898:BK911)</f>
        <v>0</v>
      </c>
    </row>
    <row r="898" spans="2:65" s="1" customFormat="1" ht="22.5" customHeight="1" x14ac:dyDescent="0.3">
      <c r="B898" s="164"/>
      <c r="C898" s="165" t="s">
        <v>1312</v>
      </c>
      <c r="D898" s="165" t="s">
        <v>124</v>
      </c>
      <c r="E898" s="166" t="s">
        <v>1313</v>
      </c>
      <c r="F898" s="167" t="s">
        <v>1314</v>
      </c>
      <c r="G898" s="168" t="s">
        <v>195</v>
      </c>
      <c r="H898" s="169">
        <v>10</v>
      </c>
      <c r="I898" s="170">
        <v>0</v>
      </c>
      <c r="J898" s="171">
        <f>ROUND(I898*H898,2)</f>
        <v>0</v>
      </c>
      <c r="K898" s="167" t="s">
        <v>3</v>
      </c>
      <c r="L898" s="35"/>
      <c r="M898" s="172" t="s">
        <v>3</v>
      </c>
      <c r="N898" s="173" t="s">
        <v>48</v>
      </c>
      <c r="O898" s="36"/>
      <c r="P898" s="174">
        <f>O898*H898</f>
        <v>0</v>
      </c>
      <c r="Q898" s="174">
        <v>0</v>
      </c>
      <c r="R898" s="174">
        <f>Q898*H898</f>
        <v>0</v>
      </c>
      <c r="S898" s="174">
        <v>0</v>
      </c>
      <c r="T898" s="175">
        <f>S898*H898</f>
        <v>0</v>
      </c>
      <c r="AR898" s="17" t="s">
        <v>305</v>
      </c>
      <c r="AT898" s="17" t="s">
        <v>124</v>
      </c>
      <c r="AU898" s="17" t="s">
        <v>130</v>
      </c>
      <c r="AY898" s="17" t="s">
        <v>121</v>
      </c>
      <c r="BE898" s="176">
        <f>IF(N898="základní",J898,0)</f>
        <v>0</v>
      </c>
      <c r="BF898" s="176">
        <f>IF(N898="snížená",J898,0)</f>
        <v>0</v>
      </c>
      <c r="BG898" s="176">
        <f>IF(N898="zákl. přenesená",J898,0)</f>
        <v>0</v>
      </c>
      <c r="BH898" s="176">
        <f>IF(N898="sníž. přenesená",J898,0)</f>
        <v>0</v>
      </c>
      <c r="BI898" s="176">
        <f>IF(N898="nulová",J898,0)</f>
        <v>0</v>
      </c>
      <c r="BJ898" s="17" t="s">
        <v>130</v>
      </c>
      <c r="BK898" s="176">
        <f>ROUND(I898*H898,2)</f>
        <v>0</v>
      </c>
      <c r="BL898" s="17" t="s">
        <v>305</v>
      </c>
      <c r="BM898" s="17" t="s">
        <v>1315</v>
      </c>
    </row>
    <row r="899" spans="2:65" s="1" customFormat="1" ht="27" x14ac:dyDescent="0.3">
      <c r="B899" s="35"/>
      <c r="D899" s="182" t="s">
        <v>213</v>
      </c>
      <c r="F899" s="223" t="s">
        <v>1316</v>
      </c>
      <c r="I899" s="204"/>
      <c r="L899" s="35"/>
      <c r="M899" s="64"/>
      <c r="N899" s="36"/>
      <c r="O899" s="36"/>
      <c r="P899" s="36"/>
      <c r="Q899" s="36"/>
      <c r="R899" s="36"/>
      <c r="S899" s="36"/>
      <c r="T899" s="65"/>
      <c r="AT899" s="17" t="s">
        <v>213</v>
      </c>
      <c r="AU899" s="17" t="s">
        <v>130</v>
      </c>
    </row>
    <row r="900" spans="2:65" s="1" customFormat="1" ht="31.5" customHeight="1" x14ac:dyDescent="0.3">
      <c r="B900" s="164"/>
      <c r="C900" s="165" t="s">
        <v>1317</v>
      </c>
      <c r="D900" s="165" t="s">
        <v>124</v>
      </c>
      <c r="E900" s="166" t="s">
        <v>1318</v>
      </c>
      <c r="F900" s="167" t="s">
        <v>1319</v>
      </c>
      <c r="G900" s="168" t="s">
        <v>195</v>
      </c>
      <c r="H900" s="169">
        <v>10</v>
      </c>
      <c r="I900" s="170">
        <v>0</v>
      </c>
      <c r="J900" s="171">
        <f t="shared" ref="J900:J911" si="0">ROUND(I900*H900,2)</f>
        <v>0</v>
      </c>
      <c r="K900" s="167" t="s">
        <v>3</v>
      </c>
      <c r="L900" s="35"/>
      <c r="M900" s="172" t="s">
        <v>3</v>
      </c>
      <c r="N900" s="173" t="s">
        <v>48</v>
      </c>
      <c r="O900" s="36"/>
      <c r="P900" s="174">
        <f t="shared" ref="P900:P911" si="1">O900*H900</f>
        <v>0</v>
      </c>
      <c r="Q900" s="174">
        <v>0</v>
      </c>
      <c r="R900" s="174">
        <f t="shared" ref="R900:R911" si="2">Q900*H900</f>
        <v>0</v>
      </c>
      <c r="S900" s="174">
        <v>0</v>
      </c>
      <c r="T900" s="175">
        <f t="shared" ref="T900:T911" si="3">S900*H900</f>
        <v>0</v>
      </c>
      <c r="AR900" s="17" t="s">
        <v>305</v>
      </c>
      <c r="AT900" s="17" t="s">
        <v>124</v>
      </c>
      <c r="AU900" s="17" t="s">
        <v>130</v>
      </c>
      <c r="AY900" s="17" t="s">
        <v>121</v>
      </c>
      <c r="BE900" s="176">
        <f t="shared" ref="BE900:BE911" si="4">IF(N900="základní",J900,0)</f>
        <v>0</v>
      </c>
      <c r="BF900" s="176">
        <f t="shared" ref="BF900:BF911" si="5">IF(N900="snížená",J900,0)</f>
        <v>0</v>
      </c>
      <c r="BG900" s="176">
        <f t="shared" ref="BG900:BG911" si="6">IF(N900="zákl. přenesená",J900,0)</f>
        <v>0</v>
      </c>
      <c r="BH900" s="176">
        <f t="shared" ref="BH900:BH911" si="7">IF(N900="sníž. přenesená",J900,0)</f>
        <v>0</v>
      </c>
      <c r="BI900" s="176">
        <f t="shared" ref="BI900:BI911" si="8">IF(N900="nulová",J900,0)</f>
        <v>0</v>
      </c>
      <c r="BJ900" s="17" t="s">
        <v>130</v>
      </c>
      <c r="BK900" s="176">
        <f t="shared" ref="BK900:BK911" si="9">ROUND(I900*H900,2)</f>
        <v>0</v>
      </c>
      <c r="BL900" s="17" t="s">
        <v>305</v>
      </c>
      <c r="BM900" s="17" t="s">
        <v>1320</v>
      </c>
    </row>
    <row r="901" spans="2:65" s="1" customFormat="1" ht="22.5" customHeight="1" x14ac:dyDescent="0.3">
      <c r="B901" s="164"/>
      <c r="C901" s="165" t="s">
        <v>1321</v>
      </c>
      <c r="D901" s="165" t="s">
        <v>124</v>
      </c>
      <c r="E901" s="166" t="s">
        <v>1322</v>
      </c>
      <c r="F901" s="167" t="s">
        <v>1323</v>
      </c>
      <c r="G901" s="168" t="s">
        <v>195</v>
      </c>
      <c r="H901" s="169">
        <v>22</v>
      </c>
      <c r="I901" s="170">
        <v>0</v>
      </c>
      <c r="J901" s="171">
        <f t="shared" si="0"/>
        <v>0</v>
      </c>
      <c r="K901" s="167" t="s">
        <v>3</v>
      </c>
      <c r="L901" s="35"/>
      <c r="M901" s="172" t="s">
        <v>3</v>
      </c>
      <c r="N901" s="173" t="s">
        <v>48</v>
      </c>
      <c r="O901" s="36"/>
      <c r="P901" s="174">
        <f t="shared" si="1"/>
        <v>0</v>
      </c>
      <c r="Q901" s="174">
        <v>0</v>
      </c>
      <c r="R901" s="174">
        <f t="shared" si="2"/>
        <v>0</v>
      </c>
      <c r="S901" s="174">
        <v>0</v>
      </c>
      <c r="T901" s="175">
        <f t="shared" si="3"/>
        <v>0</v>
      </c>
      <c r="AR901" s="17" t="s">
        <v>305</v>
      </c>
      <c r="AT901" s="17" t="s">
        <v>124</v>
      </c>
      <c r="AU901" s="17" t="s">
        <v>130</v>
      </c>
      <c r="AY901" s="17" t="s">
        <v>121</v>
      </c>
      <c r="BE901" s="176">
        <f t="shared" si="4"/>
        <v>0</v>
      </c>
      <c r="BF901" s="176">
        <f t="shared" si="5"/>
        <v>0</v>
      </c>
      <c r="BG901" s="176">
        <f t="shared" si="6"/>
        <v>0</v>
      </c>
      <c r="BH901" s="176">
        <f t="shared" si="7"/>
        <v>0</v>
      </c>
      <c r="BI901" s="176">
        <f t="shared" si="8"/>
        <v>0</v>
      </c>
      <c r="BJ901" s="17" t="s">
        <v>130</v>
      </c>
      <c r="BK901" s="176">
        <f t="shared" si="9"/>
        <v>0</v>
      </c>
      <c r="BL901" s="17" t="s">
        <v>305</v>
      </c>
      <c r="BM901" s="17" t="s">
        <v>1324</v>
      </c>
    </row>
    <row r="902" spans="2:65" s="1" customFormat="1" ht="31.5" customHeight="1" x14ac:dyDescent="0.3">
      <c r="B902" s="164"/>
      <c r="C902" s="165" t="s">
        <v>1325</v>
      </c>
      <c r="D902" s="165" t="s">
        <v>124</v>
      </c>
      <c r="E902" s="166" t="s">
        <v>1326</v>
      </c>
      <c r="F902" s="167" t="s">
        <v>1327</v>
      </c>
      <c r="G902" s="168" t="s">
        <v>195</v>
      </c>
      <c r="H902" s="169">
        <v>12</v>
      </c>
      <c r="I902" s="170">
        <v>0</v>
      </c>
      <c r="J902" s="171">
        <f t="shared" si="0"/>
        <v>0</v>
      </c>
      <c r="K902" s="167" t="s">
        <v>3</v>
      </c>
      <c r="L902" s="35"/>
      <c r="M902" s="172" t="s">
        <v>3</v>
      </c>
      <c r="N902" s="173" t="s">
        <v>48</v>
      </c>
      <c r="O902" s="36"/>
      <c r="P902" s="174">
        <f t="shared" si="1"/>
        <v>0</v>
      </c>
      <c r="Q902" s="174">
        <v>0</v>
      </c>
      <c r="R902" s="174">
        <f t="shared" si="2"/>
        <v>0</v>
      </c>
      <c r="S902" s="174">
        <v>0</v>
      </c>
      <c r="T902" s="175">
        <f t="shared" si="3"/>
        <v>0</v>
      </c>
      <c r="AR902" s="17" t="s">
        <v>305</v>
      </c>
      <c r="AT902" s="17" t="s">
        <v>124</v>
      </c>
      <c r="AU902" s="17" t="s">
        <v>130</v>
      </c>
      <c r="AY902" s="17" t="s">
        <v>121</v>
      </c>
      <c r="BE902" s="176">
        <f t="shared" si="4"/>
        <v>0</v>
      </c>
      <c r="BF902" s="176">
        <f t="shared" si="5"/>
        <v>0</v>
      </c>
      <c r="BG902" s="176">
        <f t="shared" si="6"/>
        <v>0</v>
      </c>
      <c r="BH902" s="176">
        <f t="shared" si="7"/>
        <v>0</v>
      </c>
      <c r="BI902" s="176">
        <f t="shared" si="8"/>
        <v>0</v>
      </c>
      <c r="BJ902" s="17" t="s">
        <v>130</v>
      </c>
      <c r="BK902" s="176">
        <f t="shared" si="9"/>
        <v>0</v>
      </c>
      <c r="BL902" s="17" t="s">
        <v>305</v>
      </c>
      <c r="BM902" s="17" t="s">
        <v>1328</v>
      </c>
    </row>
    <row r="903" spans="2:65" s="1" customFormat="1" ht="22.5" customHeight="1" x14ac:dyDescent="0.3">
      <c r="B903" s="164"/>
      <c r="C903" s="165" t="s">
        <v>1329</v>
      </c>
      <c r="D903" s="165" t="s">
        <v>124</v>
      </c>
      <c r="E903" s="166" t="s">
        <v>1330</v>
      </c>
      <c r="F903" s="167" t="s">
        <v>1331</v>
      </c>
      <c r="G903" s="168" t="s">
        <v>195</v>
      </c>
      <c r="H903" s="169">
        <v>12</v>
      </c>
      <c r="I903" s="170">
        <v>0</v>
      </c>
      <c r="J903" s="171">
        <f t="shared" si="0"/>
        <v>0</v>
      </c>
      <c r="K903" s="167" t="s">
        <v>3</v>
      </c>
      <c r="L903" s="35"/>
      <c r="M903" s="172" t="s">
        <v>3</v>
      </c>
      <c r="N903" s="173" t="s">
        <v>48</v>
      </c>
      <c r="O903" s="36"/>
      <c r="P903" s="174">
        <f t="shared" si="1"/>
        <v>0</v>
      </c>
      <c r="Q903" s="174">
        <v>0</v>
      </c>
      <c r="R903" s="174">
        <f t="shared" si="2"/>
        <v>0</v>
      </c>
      <c r="S903" s="174">
        <v>0</v>
      </c>
      <c r="T903" s="175">
        <f t="shared" si="3"/>
        <v>0</v>
      </c>
      <c r="AR903" s="17" t="s">
        <v>305</v>
      </c>
      <c r="AT903" s="17" t="s">
        <v>124</v>
      </c>
      <c r="AU903" s="17" t="s">
        <v>130</v>
      </c>
      <c r="AY903" s="17" t="s">
        <v>121</v>
      </c>
      <c r="BE903" s="176">
        <f t="shared" si="4"/>
        <v>0</v>
      </c>
      <c r="BF903" s="176">
        <f t="shared" si="5"/>
        <v>0</v>
      </c>
      <c r="BG903" s="176">
        <f t="shared" si="6"/>
        <v>0</v>
      </c>
      <c r="BH903" s="176">
        <f t="shared" si="7"/>
        <v>0</v>
      </c>
      <c r="BI903" s="176">
        <f t="shared" si="8"/>
        <v>0</v>
      </c>
      <c r="BJ903" s="17" t="s">
        <v>130</v>
      </c>
      <c r="BK903" s="176">
        <f t="shared" si="9"/>
        <v>0</v>
      </c>
      <c r="BL903" s="17" t="s">
        <v>305</v>
      </c>
      <c r="BM903" s="17" t="s">
        <v>1332</v>
      </c>
    </row>
    <row r="904" spans="2:65" s="1" customFormat="1" ht="31.5" customHeight="1" x14ac:dyDescent="0.3">
      <c r="B904" s="164"/>
      <c r="C904" s="165" t="s">
        <v>1333</v>
      </c>
      <c r="D904" s="165" t="s">
        <v>124</v>
      </c>
      <c r="E904" s="166" t="s">
        <v>1334</v>
      </c>
      <c r="F904" s="167" t="s">
        <v>1335</v>
      </c>
      <c r="G904" s="168" t="s">
        <v>195</v>
      </c>
      <c r="H904" s="169">
        <v>40</v>
      </c>
      <c r="I904" s="170">
        <v>0</v>
      </c>
      <c r="J904" s="171">
        <f t="shared" si="0"/>
        <v>0</v>
      </c>
      <c r="K904" s="167" t="s">
        <v>3</v>
      </c>
      <c r="L904" s="35"/>
      <c r="M904" s="172" t="s">
        <v>3</v>
      </c>
      <c r="N904" s="173" t="s">
        <v>48</v>
      </c>
      <c r="O904" s="36"/>
      <c r="P904" s="174">
        <f t="shared" si="1"/>
        <v>0</v>
      </c>
      <c r="Q904" s="174">
        <v>0</v>
      </c>
      <c r="R904" s="174">
        <f t="shared" si="2"/>
        <v>0</v>
      </c>
      <c r="S904" s="174">
        <v>0</v>
      </c>
      <c r="T904" s="175">
        <f t="shared" si="3"/>
        <v>0</v>
      </c>
      <c r="AR904" s="17" t="s">
        <v>305</v>
      </c>
      <c r="AT904" s="17" t="s">
        <v>124</v>
      </c>
      <c r="AU904" s="17" t="s">
        <v>130</v>
      </c>
      <c r="AY904" s="17" t="s">
        <v>121</v>
      </c>
      <c r="BE904" s="176">
        <f t="shared" si="4"/>
        <v>0</v>
      </c>
      <c r="BF904" s="176">
        <f t="shared" si="5"/>
        <v>0</v>
      </c>
      <c r="BG904" s="176">
        <f t="shared" si="6"/>
        <v>0</v>
      </c>
      <c r="BH904" s="176">
        <f t="shared" si="7"/>
        <v>0</v>
      </c>
      <c r="BI904" s="176">
        <f t="shared" si="8"/>
        <v>0</v>
      </c>
      <c r="BJ904" s="17" t="s">
        <v>130</v>
      </c>
      <c r="BK904" s="176">
        <f t="shared" si="9"/>
        <v>0</v>
      </c>
      <c r="BL904" s="17" t="s">
        <v>305</v>
      </c>
      <c r="BM904" s="17" t="s">
        <v>1336</v>
      </c>
    </row>
    <row r="905" spans="2:65" s="1" customFormat="1" ht="22.5" customHeight="1" x14ac:dyDescent="0.3">
      <c r="B905" s="164"/>
      <c r="C905" s="165" t="s">
        <v>1337</v>
      </c>
      <c r="D905" s="165" t="s">
        <v>124</v>
      </c>
      <c r="E905" s="166" t="s">
        <v>1338</v>
      </c>
      <c r="F905" s="167" t="s">
        <v>1339</v>
      </c>
      <c r="G905" s="168" t="s">
        <v>195</v>
      </c>
      <c r="H905" s="169">
        <v>40</v>
      </c>
      <c r="I905" s="170">
        <v>0</v>
      </c>
      <c r="J905" s="171">
        <f t="shared" si="0"/>
        <v>0</v>
      </c>
      <c r="K905" s="167" t="s">
        <v>3</v>
      </c>
      <c r="L905" s="35"/>
      <c r="M905" s="172" t="s">
        <v>3</v>
      </c>
      <c r="N905" s="173" t="s">
        <v>48</v>
      </c>
      <c r="O905" s="36"/>
      <c r="P905" s="174">
        <f t="shared" si="1"/>
        <v>0</v>
      </c>
      <c r="Q905" s="174">
        <v>0</v>
      </c>
      <c r="R905" s="174">
        <f t="shared" si="2"/>
        <v>0</v>
      </c>
      <c r="S905" s="174">
        <v>0</v>
      </c>
      <c r="T905" s="175">
        <f t="shared" si="3"/>
        <v>0</v>
      </c>
      <c r="AR905" s="17" t="s">
        <v>305</v>
      </c>
      <c r="AT905" s="17" t="s">
        <v>124</v>
      </c>
      <c r="AU905" s="17" t="s">
        <v>130</v>
      </c>
      <c r="AY905" s="17" t="s">
        <v>121</v>
      </c>
      <c r="BE905" s="176">
        <f t="shared" si="4"/>
        <v>0</v>
      </c>
      <c r="BF905" s="176">
        <f t="shared" si="5"/>
        <v>0</v>
      </c>
      <c r="BG905" s="176">
        <f t="shared" si="6"/>
        <v>0</v>
      </c>
      <c r="BH905" s="176">
        <f t="shared" si="7"/>
        <v>0</v>
      </c>
      <c r="BI905" s="176">
        <f t="shared" si="8"/>
        <v>0</v>
      </c>
      <c r="BJ905" s="17" t="s">
        <v>130</v>
      </c>
      <c r="BK905" s="176">
        <f t="shared" si="9"/>
        <v>0</v>
      </c>
      <c r="BL905" s="17" t="s">
        <v>305</v>
      </c>
      <c r="BM905" s="17" t="s">
        <v>1340</v>
      </c>
    </row>
    <row r="906" spans="2:65" s="1" customFormat="1" ht="22.5" customHeight="1" x14ac:dyDescent="0.3">
      <c r="B906" s="164"/>
      <c r="C906" s="165" t="s">
        <v>1341</v>
      </c>
      <c r="D906" s="165" t="s">
        <v>124</v>
      </c>
      <c r="E906" s="166" t="s">
        <v>1342</v>
      </c>
      <c r="F906" s="167" t="s">
        <v>1343</v>
      </c>
      <c r="G906" s="168" t="s">
        <v>195</v>
      </c>
      <c r="H906" s="169">
        <v>10</v>
      </c>
      <c r="I906" s="170">
        <v>0</v>
      </c>
      <c r="J906" s="171">
        <f t="shared" si="0"/>
        <v>0</v>
      </c>
      <c r="K906" s="167" t="s">
        <v>3</v>
      </c>
      <c r="L906" s="35"/>
      <c r="M906" s="172" t="s">
        <v>3</v>
      </c>
      <c r="N906" s="173" t="s">
        <v>48</v>
      </c>
      <c r="O906" s="36"/>
      <c r="P906" s="174">
        <f t="shared" si="1"/>
        <v>0</v>
      </c>
      <c r="Q906" s="174">
        <v>0</v>
      </c>
      <c r="R906" s="174">
        <f t="shared" si="2"/>
        <v>0</v>
      </c>
      <c r="S906" s="174">
        <v>0</v>
      </c>
      <c r="T906" s="175">
        <f t="shared" si="3"/>
        <v>0</v>
      </c>
      <c r="AR906" s="17" t="s">
        <v>305</v>
      </c>
      <c r="AT906" s="17" t="s">
        <v>124</v>
      </c>
      <c r="AU906" s="17" t="s">
        <v>130</v>
      </c>
      <c r="AY906" s="17" t="s">
        <v>121</v>
      </c>
      <c r="BE906" s="176">
        <f t="shared" si="4"/>
        <v>0</v>
      </c>
      <c r="BF906" s="176">
        <f t="shared" si="5"/>
        <v>0</v>
      </c>
      <c r="BG906" s="176">
        <f t="shared" si="6"/>
        <v>0</v>
      </c>
      <c r="BH906" s="176">
        <f t="shared" si="7"/>
        <v>0</v>
      </c>
      <c r="BI906" s="176">
        <f t="shared" si="8"/>
        <v>0</v>
      </c>
      <c r="BJ906" s="17" t="s">
        <v>130</v>
      </c>
      <c r="BK906" s="176">
        <f t="shared" si="9"/>
        <v>0</v>
      </c>
      <c r="BL906" s="17" t="s">
        <v>305</v>
      </c>
      <c r="BM906" s="17" t="s">
        <v>1344</v>
      </c>
    </row>
    <row r="907" spans="2:65" s="1" customFormat="1" ht="22.5" customHeight="1" x14ac:dyDescent="0.3">
      <c r="B907" s="164"/>
      <c r="C907" s="165" t="s">
        <v>1345</v>
      </c>
      <c r="D907" s="165" t="s">
        <v>124</v>
      </c>
      <c r="E907" s="166" t="s">
        <v>1346</v>
      </c>
      <c r="F907" s="167" t="s">
        <v>1347</v>
      </c>
      <c r="G907" s="168" t="s">
        <v>195</v>
      </c>
      <c r="H907" s="169">
        <v>12</v>
      </c>
      <c r="I907" s="170">
        <v>0</v>
      </c>
      <c r="J907" s="171">
        <f t="shared" si="0"/>
        <v>0</v>
      </c>
      <c r="K907" s="167" t="s">
        <v>3</v>
      </c>
      <c r="L907" s="35"/>
      <c r="M907" s="172" t="s">
        <v>3</v>
      </c>
      <c r="N907" s="173" t="s">
        <v>48</v>
      </c>
      <c r="O907" s="36"/>
      <c r="P907" s="174">
        <f t="shared" si="1"/>
        <v>0</v>
      </c>
      <c r="Q907" s="174">
        <v>0</v>
      </c>
      <c r="R907" s="174">
        <f t="shared" si="2"/>
        <v>0</v>
      </c>
      <c r="S907" s="174">
        <v>0</v>
      </c>
      <c r="T907" s="175">
        <f t="shared" si="3"/>
        <v>0</v>
      </c>
      <c r="AR907" s="17" t="s">
        <v>305</v>
      </c>
      <c r="AT907" s="17" t="s">
        <v>124</v>
      </c>
      <c r="AU907" s="17" t="s">
        <v>130</v>
      </c>
      <c r="AY907" s="17" t="s">
        <v>121</v>
      </c>
      <c r="BE907" s="176">
        <f t="shared" si="4"/>
        <v>0</v>
      </c>
      <c r="BF907" s="176">
        <f t="shared" si="5"/>
        <v>0</v>
      </c>
      <c r="BG907" s="176">
        <f t="shared" si="6"/>
        <v>0</v>
      </c>
      <c r="BH907" s="176">
        <f t="shared" si="7"/>
        <v>0</v>
      </c>
      <c r="BI907" s="176">
        <f t="shared" si="8"/>
        <v>0</v>
      </c>
      <c r="BJ907" s="17" t="s">
        <v>130</v>
      </c>
      <c r="BK907" s="176">
        <f t="shared" si="9"/>
        <v>0</v>
      </c>
      <c r="BL907" s="17" t="s">
        <v>305</v>
      </c>
      <c r="BM907" s="17" t="s">
        <v>1348</v>
      </c>
    </row>
    <row r="908" spans="2:65" s="1" customFormat="1" ht="22.5" customHeight="1" x14ac:dyDescent="0.3">
      <c r="B908" s="164"/>
      <c r="C908" s="165" t="s">
        <v>1349</v>
      </c>
      <c r="D908" s="165" t="s">
        <v>124</v>
      </c>
      <c r="E908" s="166" t="s">
        <v>1350</v>
      </c>
      <c r="F908" s="167" t="s">
        <v>1351</v>
      </c>
      <c r="G908" s="168" t="s">
        <v>195</v>
      </c>
      <c r="H908" s="169">
        <v>12</v>
      </c>
      <c r="I908" s="170">
        <v>0</v>
      </c>
      <c r="J908" s="171">
        <f t="shared" si="0"/>
        <v>0</v>
      </c>
      <c r="K908" s="167" t="s">
        <v>3</v>
      </c>
      <c r="L908" s="35"/>
      <c r="M908" s="172" t="s">
        <v>3</v>
      </c>
      <c r="N908" s="173" t="s">
        <v>48</v>
      </c>
      <c r="O908" s="36"/>
      <c r="P908" s="174">
        <f t="shared" si="1"/>
        <v>0</v>
      </c>
      <c r="Q908" s="174">
        <v>0</v>
      </c>
      <c r="R908" s="174">
        <f t="shared" si="2"/>
        <v>0</v>
      </c>
      <c r="S908" s="174">
        <v>0</v>
      </c>
      <c r="T908" s="175">
        <f t="shared" si="3"/>
        <v>0</v>
      </c>
      <c r="AR908" s="17" t="s">
        <v>305</v>
      </c>
      <c r="AT908" s="17" t="s">
        <v>124</v>
      </c>
      <c r="AU908" s="17" t="s">
        <v>130</v>
      </c>
      <c r="AY908" s="17" t="s">
        <v>121</v>
      </c>
      <c r="BE908" s="176">
        <f t="shared" si="4"/>
        <v>0</v>
      </c>
      <c r="BF908" s="176">
        <f t="shared" si="5"/>
        <v>0</v>
      </c>
      <c r="BG908" s="176">
        <f t="shared" si="6"/>
        <v>0</v>
      </c>
      <c r="BH908" s="176">
        <f t="shared" si="7"/>
        <v>0</v>
      </c>
      <c r="BI908" s="176">
        <f t="shared" si="8"/>
        <v>0</v>
      </c>
      <c r="BJ908" s="17" t="s">
        <v>130</v>
      </c>
      <c r="BK908" s="176">
        <f t="shared" si="9"/>
        <v>0</v>
      </c>
      <c r="BL908" s="17" t="s">
        <v>305</v>
      </c>
      <c r="BM908" s="17" t="s">
        <v>1352</v>
      </c>
    </row>
    <row r="909" spans="2:65" s="1" customFormat="1" ht="22.5" customHeight="1" x14ac:dyDescent="0.3">
      <c r="B909" s="164"/>
      <c r="C909" s="165" t="s">
        <v>1353</v>
      </c>
      <c r="D909" s="165" t="s">
        <v>124</v>
      </c>
      <c r="E909" s="166" t="s">
        <v>1354</v>
      </c>
      <c r="F909" s="167" t="s">
        <v>1355</v>
      </c>
      <c r="G909" s="168" t="s">
        <v>195</v>
      </c>
      <c r="H909" s="169">
        <v>12</v>
      </c>
      <c r="I909" s="170">
        <v>0</v>
      </c>
      <c r="J909" s="171">
        <f t="shared" si="0"/>
        <v>0</v>
      </c>
      <c r="K909" s="167" t="s">
        <v>3</v>
      </c>
      <c r="L909" s="35"/>
      <c r="M909" s="172" t="s">
        <v>3</v>
      </c>
      <c r="N909" s="173" t="s">
        <v>48</v>
      </c>
      <c r="O909" s="36"/>
      <c r="P909" s="174">
        <f t="shared" si="1"/>
        <v>0</v>
      </c>
      <c r="Q909" s="174">
        <v>0</v>
      </c>
      <c r="R909" s="174">
        <f t="shared" si="2"/>
        <v>0</v>
      </c>
      <c r="S909" s="174">
        <v>0</v>
      </c>
      <c r="T909" s="175">
        <f t="shared" si="3"/>
        <v>0</v>
      </c>
      <c r="AR909" s="17" t="s">
        <v>305</v>
      </c>
      <c r="AT909" s="17" t="s">
        <v>124</v>
      </c>
      <c r="AU909" s="17" t="s">
        <v>130</v>
      </c>
      <c r="AY909" s="17" t="s">
        <v>121</v>
      </c>
      <c r="BE909" s="176">
        <f t="shared" si="4"/>
        <v>0</v>
      </c>
      <c r="BF909" s="176">
        <f t="shared" si="5"/>
        <v>0</v>
      </c>
      <c r="BG909" s="176">
        <f t="shared" si="6"/>
        <v>0</v>
      </c>
      <c r="BH909" s="176">
        <f t="shared" si="7"/>
        <v>0</v>
      </c>
      <c r="BI909" s="176">
        <f t="shared" si="8"/>
        <v>0</v>
      </c>
      <c r="BJ909" s="17" t="s">
        <v>130</v>
      </c>
      <c r="BK909" s="176">
        <f t="shared" si="9"/>
        <v>0</v>
      </c>
      <c r="BL909" s="17" t="s">
        <v>305</v>
      </c>
      <c r="BM909" s="17" t="s">
        <v>1356</v>
      </c>
    </row>
    <row r="910" spans="2:65" s="1" customFormat="1" ht="22.5" customHeight="1" x14ac:dyDescent="0.3">
      <c r="B910" s="164"/>
      <c r="C910" s="165" t="s">
        <v>1357</v>
      </c>
      <c r="D910" s="165" t="s">
        <v>124</v>
      </c>
      <c r="E910" s="166" t="s">
        <v>1358</v>
      </c>
      <c r="F910" s="167" t="s">
        <v>1359</v>
      </c>
      <c r="G910" s="168" t="s">
        <v>195</v>
      </c>
      <c r="H910" s="169">
        <v>10</v>
      </c>
      <c r="I910" s="170">
        <v>0</v>
      </c>
      <c r="J910" s="171">
        <f t="shared" si="0"/>
        <v>0</v>
      </c>
      <c r="K910" s="167" t="s">
        <v>3</v>
      </c>
      <c r="L910" s="35"/>
      <c r="M910" s="172" t="s">
        <v>3</v>
      </c>
      <c r="N910" s="173" t="s">
        <v>48</v>
      </c>
      <c r="O910" s="36"/>
      <c r="P910" s="174">
        <f t="shared" si="1"/>
        <v>0</v>
      </c>
      <c r="Q910" s="174">
        <v>0</v>
      </c>
      <c r="R910" s="174">
        <f t="shared" si="2"/>
        <v>0</v>
      </c>
      <c r="S910" s="174">
        <v>0</v>
      </c>
      <c r="T910" s="175">
        <f t="shared" si="3"/>
        <v>0</v>
      </c>
      <c r="AR910" s="17" t="s">
        <v>305</v>
      </c>
      <c r="AT910" s="17" t="s">
        <v>124</v>
      </c>
      <c r="AU910" s="17" t="s">
        <v>130</v>
      </c>
      <c r="AY910" s="17" t="s">
        <v>121</v>
      </c>
      <c r="BE910" s="176">
        <f t="shared" si="4"/>
        <v>0</v>
      </c>
      <c r="BF910" s="176">
        <f t="shared" si="5"/>
        <v>0</v>
      </c>
      <c r="BG910" s="176">
        <f t="shared" si="6"/>
        <v>0</v>
      </c>
      <c r="BH910" s="176">
        <f t="shared" si="7"/>
        <v>0</v>
      </c>
      <c r="BI910" s="176">
        <f t="shared" si="8"/>
        <v>0</v>
      </c>
      <c r="BJ910" s="17" t="s">
        <v>130</v>
      </c>
      <c r="BK910" s="176">
        <f t="shared" si="9"/>
        <v>0</v>
      </c>
      <c r="BL910" s="17" t="s">
        <v>305</v>
      </c>
      <c r="BM910" s="17" t="s">
        <v>1360</v>
      </c>
    </row>
    <row r="911" spans="2:65" s="1" customFormat="1" ht="31.5" customHeight="1" x14ac:dyDescent="0.3">
      <c r="B911" s="164"/>
      <c r="C911" s="165" t="s">
        <v>1361</v>
      </c>
      <c r="D911" s="165" t="s">
        <v>124</v>
      </c>
      <c r="E911" s="166" t="s">
        <v>1362</v>
      </c>
      <c r="F911" s="167" t="s">
        <v>1363</v>
      </c>
      <c r="G911" s="168" t="s">
        <v>195</v>
      </c>
      <c r="H911" s="169">
        <v>24</v>
      </c>
      <c r="I911" s="170">
        <v>0</v>
      </c>
      <c r="J911" s="171">
        <f t="shared" si="0"/>
        <v>0</v>
      </c>
      <c r="K911" s="167" t="s">
        <v>3</v>
      </c>
      <c r="L911" s="35"/>
      <c r="M911" s="172" t="s">
        <v>3</v>
      </c>
      <c r="N911" s="173" t="s">
        <v>48</v>
      </c>
      <c r="O911" s="36"/>
      <c r="P911" s="174">
        <f t="shared" si="1"/>
        <v>0</v>
      </c>
      <c r="Q911" s="174">
        <v>0</v>
      </c>
      <c r="R911" s="174">
        <f t="shared" si="2"/>
        <v>0</v>
      </c>
      <c r="S911" s="174">
        <v>0</v>
      </c>
      <c r="T911" s="175">
        <f t="shared" si="3"/>
        <v>0</v>
      </c>
      <c r="AR911" s="17" t="s">
        <v>305</v>
      </c>
      <c r="AT911" s="17" t="s">
        <v>124</v>
      </c>
      <c r="AU911" s="17" t="s">
        <v>130</v>
      </c>
      <c r="AY911" s="17" t="s">
        <v>121</v>
      </c>
      <c r="BE911" s="176">
        <f t="shared" si="4"/>
        <v>0</v>
      </c>
      <c r="BF911" s="176">
        <f t="shared" si="5"/>
        <v>0</v>
      </c>
      <c r="BG911" s="176">
        <f t="shared" si="6"/>
        <v>0</v>
      </c>
      <c r="BH911" s="176">
        <f t="shared" si="7"/>
        <v>0</v>
      </c>
      <c r="BI911" s="176">
        <f t="shared" si="8"/>
        <v>0</v>
      </c>
      <c r="BJ911" s="17" t="s">
        <v>130</v>
      </c>
      <c r="BK911" s="176">
        <f t="shared" si="9"/>
        <v>0</v>
      </c>
      <c r="BL911" s="17" t="s">
        <v>305</v>
      </c>
      <c r="BM911" s="17" t="s">
        <v>1364</v>
      </c>
    </row>
    <row r="912" spans="2:65" s="10" customFormat="1" ht="37.35" customHeight="1" x14ac:dyDescent="0.35">
      <c r="B912" s="150"/>
      <c r="D912" s="151" t="s">
        <v>75</v>
      </c>
      <c r="E912" s="152" t="s">
        <v>335</v>
      </c>
      <c r="F912" s="152" t="s">
        <v>1365</v>
      </c>
      <c r="I912" s="153"/>
      <c r="J912" s="154">
        <f>BK912</f>
        <v>0</v>
      </c>
      <c r="L912" s="150"/>
      <c r="M912" s="155"/>
      <c r="N912" s="156"/>
      <c r="O912" s="156"/>
      <c r="P912" s="157">
        <f>P913</f>
        <v>0</v>
      </c>
      <c r="Q912" s="156"/>
      <c r="R912" s="157">
        <f>R913</f>
        <v>0</v>
      </c>
      <c r="S912" s="156"/>
      <c r="T912" s="158">
        <f>T913</f>
        <v>0</v>
      </c>
      <c r="AR912" s="151" t="s">
        <v>137</v>
      </c>
      <c r="AT912" s="159" t="s">
        <v>75</v>
      </c>
      <c r="AU912" s="159" t="s">
        <v>76</v>
      </c>
      <c r="AY912" s="151" t="s">
        <v>121</v>
      </c>
      <c r="BK912" s="160">
        <f>BK913</f>
        <v>0</v>
      </c>
    </row>
    <row r="913" spans="2:65" s="10" customFormat="1" ht="19.899999999999999" customHeight="1" x14ac:dyDescent="0.3">
      <c r="B913" s="150"/>
      <c r="D913" s="161" t="s">
        <v>75</v>
      </c>
      <c r="E913" s="162" t="s">
        <v>1366</v>
      </c>
      <c r="F913" s="162" t="s">
        <v>1367</v>
      </c>
      <c r="I913" s="153"/>
      <c r="J913" s="163">
        <f>BK913</f>
        <v>0</v>
      </c>
      <c r="L913" s="150"/>
      <c r="M913" s="155"/>
      <c r="N913" s="156"/>
      <c r="O913" s="156"/>
      <c r="P913" s="157">
        <f>SUM(P914:P915)</f>
        <v>0</v>
      </c>
      <c r="Q913" s="156"/>
      <c r="R913" s="157">
        <f>SUM(R914:R915)</f>
        <v>0</v>
      </c>
      <c r="S913" s="156"/>
      <c r="T913" s="158">
        <f>SUM(T914:T915)</f>
        <v>0</v>
      </c>
      <c r="AR913" s="151" t="s">
        <v>137</v>
      </c>
      <c r="AT913" s="159" t="s">
        <v>75</v>
      </c>
      <c r="AU913" s="159" t="s">
        <v>23</v>
      </c>
      <c r="AY913" s="151" t="s">
        <v>121</v>
      </c>
      <c r="BK913" s="160">
        <f>SUM(BK914:BK915)</f>
        <v>0</v>
      </c>
    </row>
    <row r="914" spans="2:65" s="1" customFormat="1" ht="22.5" customHeight="1" x14ac:dyDescent="0.3">
      <c r="B914" s="164"/>
      <c r="C914" s="165" t="s">
        <v>1368</v>
      </c>
      <c r="D914" s="165" t="s">
        <v>124</v>
      </c>
      <c r="E914" s="166" t="s">
        <v>1369</v>
      </c>
      <c r="F914" s="167" t="s">
        <v>1370</v>
      </c>
      <c r="G914" s="168" t="s">
        <v>127</v>
      </c>
      <c r="H914" s="169">
        <v>1</v>
      </c>
      <c r="I914" s="170">
        <v>0</v>
      </c>
      <c r="J914" s="171">
        <f>ROUND(I914*H914,2)</f>
        <v>0</v>
      </c>
      <c r="K914" s="167" t="s">
        <v>3</v>
      </c>
      <c r="L914" s="35"/>
      <c r="M914" s="172" t="s">
        <v>3</v>
      </c>
      <c r="N914" s="173" t="s">
        <v>48</v>
      </c>
      <c r="O914" s="36"/>
      <c r="P914" s="174">
        <f>O914*H914</f>
        <v>0</v>
      </c>
      <c r="Q914" s="174">
        <v>0</v>
      </c>
      <c r="R914" s="174">
        <f>Q914*H914</f>
        <v>0</v>
      </c>
      <c r="S914" s="174">
        <v>0</v>
      </c>
      <c r="T914" s="175">
        <f>S914*H914</f>
        <v>0</v>
      </c>
      <c r="AR914" s="17" t="s">
        <v>643</v>
      </c>
      <c r="AT914" s="17" t="s">
        <v>124</v>
      </c>
      <c r="AU914" s="17" t="s">
        <v>130</v>
      </c>
      <c r="AY914" s="17" t="s">
        <v>121</v>
      </c>
      <c r="BE914" s="176">
        <f>IF(N914="základní",J914,0)</f>
        <v>0</v>
      </c>
      <c r="BF914" s="176">
        <f>IF(N914="snížená",J914,0)</f>
        <v>0</v>
      </c>
      <c r="BG914" s="176">
        <f>IF(N914="zákl. přenesená",J914,0)</f>
        <v>0</v>
      </c>
      <c r="BH914" s="176">
        <f>IF(N914="sníž. přenesená",J914,0)</f>
        <v>0</v>
      </c>
      <c r="BI914" s="176">
        <f>IF(N914="nulová",J914,0)</f>
        <v>0</v>
      </c>
      <c r="BJ914" s="17" t="s">
        <v>130</v>
      </c>
      <c r="BK914" s="176">
        <f>ROUND(I914*H914,2)</f>
        <v>0</v>
      </c>
      <c r="BL914" s="17" t="s">
        <v>643</v>
      </c>
      <c r="BM914" s="17" t="s">
        <v>1371</v>
      </c>
    </row>
    <row r="915" spans="2:65" s="1" customFormat="1" ht="22.5" customHeight="1" x14ac:dyDescent="0.3">
      <c r="B915" s="164"/>
      <c r="C915" s="165" t="s">
        <v>1372</v>
      </c>
      <c r="D915" s="165" t="s">
        <v>124</v>
      </c>
      <c r="E915" s="166" t="s">
        <v>1373</v>
      </c>
      <c r="F915" s="167" t="s">
        <v>1374</v>
      </c>
      <c r="G915" s="168" t="s">
        <v>127</v>
      </c>
      <c r="H915" s="169">
        <v>1</v>
      </c>
      <c r="I915" s="170">
        <v>0</v>
      </c>
      <c r="J915" s="171">
        <f>ROUND(I915*H915,2)</f>
        <v>0</v>
      </c>
      <c r="K915" s="167" t="s">
        <v>3</v>
      </c>
      <c r="L915" s="35"/>
      <c r="M915" s="172" t="s">
        <v>3</v>
      </c>
      <c r="N915" s="177" t="s">
        <v>48</v>
      </c>
      <c r="O915" s="178"/>
      <c r="P915" s="179">
        <f>O915*H915</f>
        <v>0</v>
      </c>
      <c r="Q915" s="179">
        <v>0</v>
      </c>
      <c r="R915" s="179">
        <f>Q915*H915</f>
        <v>0</v>
      </c>
      <c r="S915" s="179">
        <v>0</v>
      </c>
      <c r="T915" s="180">
        <f>S915*H915</f>
        <v>0</v>
      </c>
      <c r="AR915" s="17" t="s">
        <v>643</v>
      </c>
      <c r="AT915" s="17" t="s">
        <v>124</v>
      </c>
      <c r="AU915" s="17" t="s">
        <v>130</v>
      </c>
      <c r="AY915" s="17" t="s">
        <v>121</v>
      </c>
      <c r="BE915" s="176">
        <f>IF(N915="základní",J915,0)</f>
        <v>0</v>
      </c>
      <c r="BF915" s="176">
        <f>IF(N915="snížená",J915,0)</f>
        <v>0</v>
      </c>
      <c r="BG915" s="176">
        <f>IF(N915="zákl. přenesená",J915,0)</f>
        <v>0</v>
      </c>
      <c r="BH915" s="176">
        <f>IF(N915="sníž. přenesená",J915,0)</f>
        <v>0</v>
      </c>
      <c r="BI915" s="176">
        <f>IF(N915="nulová",J915,0)</f>
        <v>0</v>
      </c>
      <c r="BJ915" s="17" t="s">
        <v>130</v>
      </c>
      <c r="BK915" s="176">
        <f>ROUND(I915*H915,2)</f>
        <v>0</v>
      </c>
      <c r="BL915" s="17" t="s">
        <v>643</v>
      </c>
      <c r="BM915" s="17" t="s">
        <v>1375</v>
      </c>
    </row>
    <row r="916" spans="2:65" s="1" customFormat="1" ht="6.95" customHeight="1" x14ac:dyDescent="0.3">
      <c r="B916" s="50"/>
      <c r="C916" s="51"/>
      <c r="D916" s="51"/>
      <c r="E916" s="51"/>
      <c r="F916" s="51"/>
      <c r="G916" s="51"/>
      <c r="H916" s="51"/>
      <c r="I916" s="117"/>
      <c r="J916" s="51"/>
      <c r="K916" s="51"/>
      <c r="L916" s="35"/>
    </row>
  </sheetData>
  <sheetProtection password="CF5B" sheet="1" objects="1" scenarios="1"/>
  <autoFilter ref="C102:K102"/>
  <mergeCells count="9">
    <mergeCell ref="E93:H93"/>
    <mergeCell ref="E95:H9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/>
    <hyperlink ref="G1:H1" location="C54" tooltip="Rekapitulace" display="2) Rekapitulace"/>
    <hyperlink ref="J1" location="C102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16"/>
  <sheetViews>
    <sheetView showGridLines="0" zoomScaleNormal="100" workbookViewId="0"/>
  </sheetViews>
  <sheetFormatPr defaultRowHeight="13.5" x14ac:dyDescent="0.3"/>
  <cols>
    <col min="1" max="1" width="8.33203125" style="234" customWidth="1"/>
    <col min="2" max="2" width="1.6640625" style="234" customWidth="1"/>
    <col min="3" max="4" width="5" style="234" customWidth="1"/>
    <col min="5" max="5" width="11.6640625" style="234" customWidth="1"/>
    <col min="6" max="6" width="9.1640625" style="234" customWidth="1"/>
    <col min="7" max="7" width="5" style="234" customWidth="1"/>
    <col min="8" max="8" width="77.83203125" style="234" customWidth="1"/>
    <col min="9" max="10" width="20" style="234" customWidth="1"/>
    <col min="11" max="11" width="1.6640625" style="234" customWidth="1"/>
    <col min="12" max="256" width="9.33203125" style="234"/>
    <col min="257" max="257" width="8.33203125" style="234" customWidth="1"/>
    <col min="258" max="258" width="1.6640625" style="234" customWidth="1"/>
    <col min="259" max="260" width="5" style="234" customWidth="1"/>
    <col min="261" max="261" width="11.6640625" style="234" customWidth="1"/>
    <col min="262" max="262" width="9.1640625" style="234" customWidth="1"/>
    <col min="263" max="263" width="5" style="234" customWidth="1"/>
    <col min="264" max="264" width="77.83203125" style="234" customWidth="1"/>
    <col min="265" max="266" width="20" style="234" customWidth="1"/>
    <col min="267" max="267" width="1.6640625" style="234" customWidth="1"/>
    <col min="268" max="512" width="9.33203125" style="234"/>
    <col min="513" max="513" width="8.33203125" style="234" customWidth="1"/>
    <col min="514" max="514" width="1.6640625" style="234" customWidth="1"/>
    <col min="515" max="516" width="5" style="234" customWidth="1"/>
    <col min="517" max="517" width="11.6640625" style="234" customWidth="1"/>
    <col min="518" max="518" width="9.1640625" style="234" customWidth="1"/>
    <col min="519" max="519" width="5" style="234" customWidth="1"/>
    <col min="520" max="520" width="77.83203125" style="234" customWidth="1"/>
    <col min="521" max="522" width="20" style="234" customWidth="1"/>
    <col min="523" max="523" width="1.6640625" style="234" customWidth="1"/>
    <col min="524" max="768" width="9.33203125" style="234"/>
    <col min="769" max="769" width="8.33203125" style="234" customWidth="1"/>
    <col min="770" max="770" width="1.6640625" style="234" customWidth="1"/>
    <col min="771" max="772" width="5" style="234" customWidth="1"/>
    <col min="773" max="773" width="11.6640625" style="234" customWidth="1"/>
    <col min="774" max="774" width="9.1640625" style="234" customWidth="1"/>
    <col min="775" max="775" width="5" style="234" customWidth="1"/>
    <col min="776" max="776" width="77.83203125" style="234" customWidth="1"/>
    <col min="777" max="778" width="20" style="234" customWidth="1"/>
    <col min="779" max="779" width="1.6640625" style="234" customWidth="1"/>
    <col min="780" max="1024" width="9.33203125" style="234"/>
    <col min="1025" max="1025" width="8.33203125" style="234" customWidth="1"/>
    <col min="1026" max="1026" width="1.6640625" style="234" customWidth="1"/>
    <col min="1027" max="1028" width="5" style="234" customWidth="1"/>
    <col min="1029" max="1029" width="11.6640625" style="234" customWidth="1"/>
    <col min="1030" max="1030" width="9.1640625" style="234" customWidth="1"/>
    <col min="1031" max="1031" width="5" style="234" customWidth="1"/>
    <col min="1032" max="1032" width="77.83203125" style="234" customWidth="1"/>
    <col min="1033" max="1034" width="20" style="234" customWidth="1"/>
    <col min="1035" max="1035" width="1.6640625" style="234" customWidth="1"/>
    <col min="1036" max="1280" width="9.33203125" style="234"/>
    <col min="1281" max="1281" width="8.33203125" style="234" customWidth="1"/>
    <col min="1282" max="1282" width="1.6640625" style="234" customWidth="1"/>
    <col min="1283" max="1284" width="5" style="234" customWidth="1"/>
    <col min="1285" max="1285" width="11.6640625" style="234" customWidth="1"/>
    <col min="1286" max="1286" width="9.1640625" style="234" customWidth="1"/>
    <col min="1287" max="1287" width="5" style="234" customWidth="1"/>
    <col min="1288" max="1288" width="77.83203125" style="234" customWidth="1"/>
    <col min="1289" max="1290" width="20" style="234" customWidth="1"/>
    <col min="1291" max="1291" width="1.6640625" style="234" customWidth="1"/>
    <col min="1292" max="1536" width="9.33203125" style="234"/>
    <col min="1537" max="1537" width="8.33203125" style="234" customWidth="1"/>
    <col min="1538" max="1538" width="1.6640625" style="234" customWidth="1"/>
    <col min="1539" max="1540" width="5" style="234" customWidth="1"/>
    <col min="1541" max="1541" width="11.6640625" style="234" customWidth="1"/>
    <col min="1542" max="1542" width="9.1640625" style="234" customWidth="1"/>
    <col min="1543" max="1543" width="5" style="234" customWidth="1"/>
    <col min="1544" max="1544" width="77.83203125" style="234" customWidth="1"/>
    <col min="1545" max="1546" width="20" style="234" customWidth="1"/>
    <col min="1547" max="1547" width="1.6640625" style="234" customWidth="1"/>
    <col min="1548" max="1792" width="9.33203125" style="234"/>
    <col min="1793" max="1793" width="8.33203125" style="234" customWidth="1"/>
    <col min="1794" max="1794" width="1.6640625" style="234" customWidth="1"/>
    <col min="1795" max="1796" width="5" style="234" customWidth="1"/>
    <col min="1797" max="1797" width="11.6640625" style="234" customWidth="1"/>
    <col min="1798" max="1798" width="9.1640625" style="234" customWidth="1"/>
    <col min="1799" max="1799" width="5" style="234" customWidth="1"/>
    <col min="1800" max="1800" width="77.83203125" style="234" customWidth="1"/>
    <col min="1801" max="1802" width="20" style="234" customWidth="1"/>
    <col min="1803" max="1803" width="1.6640625" style="234" customWidth="1"/>
    <col min="1804" max="2048" width="9.33203125" style="234"/>
    <col min="2049" max="2049" width="8.33203125" style="234" customWidth="1"/>
    <col min="2050" max="2050" width="1.6640625" style="234" customWidth="1"/>
    <col min="2051" max="2052" width="5" style="234" customWidth="1"/>
    <col min="2053" max="2053" width="11.6640625" style="234" customWidth="1"/>
    <col min="2054" max="2054" width="9.1640625" style="234" customWidth="1"/>
    <col min="2055" max="2055" width="5" style="234" customWidth="1"/>
    <col min="2056" max="2056" width="77.83203125" style="234" customWidth="1"/>
    <col min="2057" max="2058" width="20" style="234" customWidth="1"/>
    <col min="2059" max="2059" width="1.6640625" style="234" customWidth="1"/>
    <col min="2060" max="2304" width="9.33203125" style="234"/>
    <col min="2305" max="2305" width="8.33203125" style="234" customWidth="1"/>
    <col min="2306" max="2306" width="1.6640625" style="234" customWidth="1"/>
    <col min="2307" max="2308" width="5" style="234" customWidth="1"/>
    <col min="2309" max="2309" width="11.6640625" style="234" customWidth="1"/>
    <col min="2310" max="2310" width="9.1640625" style="234" customWidth="1"/>
    <col min="2311" max="2311" width="5" style="234" customWidth="1"/>
    <col min="2312" max="2312" width="77.83203125" style="234" customWidth="1"/>
    <col min="2313" max="2314" width="20" style="234" customWidth="1"/>
    <col min="2315" max="2315" width="1.6640625" style="234" customWidth="1"/>
    <col min="2316" max="2560" width="9.33203125" style="234"/>
    <col min="2561" max="2561" width="8.33203125" style="234" customWidth="1"/>
    <col min="2562" max="2562" width="1.6640625" style="234" customWidth="1"/>
    <col min="2563" max="2564" width="5" style="234" customWidth="1"/>
    <col min="2565" max="2565" width="11.6640625" style="234" customWidth="1"/>
    <col min="2566" max="2566" width="9.1640625" style="234" customWidth="1"/>
    <col min="2567" max="2567" width="5" style="234" customWidth="1"/>
    <col min="2568" max="2568" width="77.83203125" style="234" customWidth="1"/>
    <col min="2569" max="2570" width="20" style="234" customWidth="1"/>
    <col min="2571" max="2571" width="1.6640625" style="234" customWidth="1"/>
    <col min="2572" max="2816" width="9.33203125" style="234"/>
    <col min="2817" max="2817" width="8.33203125" style="234" customWidth="1"/>
    <col min="2818" max="2818" width="1.6640625" style="234" customWidth="1"/>
    <col min="2819" max="2820" width="5" style="234" customWidth="1"/>
    <col min="2821" max="2821" width="11.6640625" style="234" customWidth="1"/>
    <col min="2822" max="2822" width="9.1640625" style="234" customWidth="1"/>
    <col min="2823" max="2823" width="5" style="234" customWidth="1"/>
    <col min="2824" max="2824" width="77.83203125" style="234" customWidth="1"/>
    <col min="2825" max="2826" width="20" style="234" customWidth="1"/>
    <col min="2827" max="2827" width="1.6640625" style="234" customWidth="1"/>
    <col min="2828" max="3072" width="9.33203125" style="234"/>
    <col min="3073" max="3073" width="8.33203125" style="234" customWidth="1"/>
    <col min="3074" max="3074" width="1.6640625" style="234" customWidth="1"/>
    <col min="3075" max="3076" width="5" style="234" customWidth="1"/>
    <col min="3077" max="3077" width="11.6640625" style="234" customWidth="1"/>
    <col min="3078" max="3078" width="9.1640625" style="234" customWidth="1"/>
    <col min="3079" max="3079" width="5" style="234" customWidth="1"/>
    <col min="3080" max="3080" width="77.83203125" style="234" customWidth="1"/>
    <col min="3081" max="3082" width="20" style="234" customWidth="1"/>
    <col min="3083" max="3083" width="1.6640625" style="234" customWidth="1"/>
    <col min="3084" max="3328" width="9.33203125" style="234"/>
    <col min="3329" max="3329" width="8.33203125" style="234" customWidth="1"/>
    <col min="3330" max="3330" width="1.6640625" style="234" customWidth="1"/>
    <col min="3331" max="3332" width="5" style="234" customWidth="1"/>
    <col min="3333" max="3333" width="11.6640625" style="234" customWidth="1"/>
    <col min="3334" max="3334" width="9.1640625" style="234" customWidth="1"/>
    <col min="3335" max="3335" width="5" style="234" customWidth="1"/>
    <col min="3336" max="3336" width="77.83203125" style="234" customWidth="1"/>
    <col min="3337" max="3338" width="20" style="234" customWidth="1"/>
    <col min="3339" max="3339" width="1.6640625" style="234" customWidth="1"/>
    <col min="3340" max="3584" width="9.33203125" style="234"/>
    <col min="3585" max="3585" width="8.33203125" style="234" customWidth="1"/>
    <col min="3586" max="3586" width="1.6640625" style="234" customWidth="1"/>
    <col min="3587" max="3588" width="5" style="234" customWidth="1"/>
    <col min="3589" max="3589" width="11.6640625" style="234" customWidth="1"/>
    <col min="3590" max="3590" width="9.1640625" style="234" customWidth="1"/>
    <col min="3591" max="3591" width="5" style="234" customWidth="1"/>
    <col min="3592" max="3592" width="77.83203125" style="234" customWidth="1"/>
    <col min="3593" max="3594" width="20" style="234" customWidth="1"/>
    <col min="3595" max="3595" width="1.6640625" style="234" customWidth="1"/>
    <col min="3596" max="3840" width="9.33203125" style="234"/>
    <col min="3841" max="3841" width="8.33203125" style="234" customWidth="1"/>
    <col min="3842" max="3842" width="1.6640625" style="234" customWidth="1"/>
    <col min="3843" max="3844" width="5" style="234" customWidth="1"/>
    <col min="3845" max="3845" width="11.6640625" style="234" customWidth="1"/>
    <col min="3846" max="3846" width="9.1640625" style="234" customWidth="1"/>
    <col min="3847" max="3847" width="5" style="234" customWidth="1"/>
    <col min="3848" max="3848" width="77.83203125" style="234" customWidth="1"/>
    <col min="3849" max="3850" width="20" style="234" customWidth="1"/>
    <col min="3851" max="3851" width="1.6640625" style="234" customWidth="1"/>
    <col min="3852" max="4096" width="9.33203125" style="234"/>
    <col min="4097" max="4097" width="8.33203125" style="234" customWidth="1"/>
    <col min="4098" max="4098" width="1.6640625" style="234" customWidth="1"/>
    <col min="4099" max="4100" width="5" style="234" customWidth="1"/>
    <col min="4101" max="4101" width="11.6640625" style="234" customWidth="1"/>
    <col min="4102" max="4102" width="9.1640625" style="234" customWidth="1"/>
    <col min="4103" max="4103" width="5" style="234" customWidth="1"/>
    <col min="4104" max="4104" width="77.83203125" style="234" customWidth="1"/>
    <col min="4105" max="4106" width="20" style="234" customWidth="1"/>
    <col min="4107" max="4107" width="1.6640625" style="234" customWidth="1"/>
    <col min="4108" max="4352" width="9.33203125" style="234"/>
    <col min="4353" max="4353" width="8.33203125" style="234" customWidth="1"/>
    <col min="4354" max="4354" width="1.6640625" style="234" customWidth="1"/>
    <col min="4355" max="4356" width="5" style="234" customWidth="1"/>
    <col min="4357" max="4357" width="11.6640625" style="234" customWidth="1"/>
    <col min="4358" max="4358" width="9.1640625" style="234" customWidth="1"/>
    <col min="4359" max="4359" width="5" style="234" customWidth="1"/>
    <col min="4360" max="4360" width="77.83203125" style="234" customWidth="1"/>
    <col min="4361" max="4362" width="20" style="234" customWidth="1"/>
    <col min="4363" max="4363" width="1.6640625" style="234" customWidth="1"/>
    <col min="4364" max="4608" width="9.33203125" style="234"/>
    <col min="4609" max="4609" width="8.33203125" style="234" customWidth="1"/>
    <col min="4610" max="4610" width="1.6640625" style="234" customWidth="1"/>
    <col min="4611" max="4612" width="5" style="234" customWidth="1"/>
    <col min="4613" max="4613" width="11.6640625" style="234" customWidth="1"/>
    <col min="4614" max="4614" width="9.1640625" style="234" customWidth="1"/>
    <col min="4615" max="4615" width="5" style="234" customWidth="1"/>
    <col min="4616" max="4616" width="77.83203125" style="234" customWidth="1"/>
    <col min="4617" max="4618" width="20" style="234" customWidth="1"/>
    <col min="4619" max="4619" width="1.6640625" style="234" customWidth="1"/>
    <col min="4620" max="4864" width="9.33203125" style="234"/>
    <col min="4865" max="4865" width="8.33203125" style="234" customWidth="1"/>
    <col min="4866" max="4866" width="1.6640625" style="234" customWidth="1"/>
    <col min="4867" max="4868" width="5" style="234" customWidth="1"/>
    <col min="4869" max="4869" width="11.6640625" style="234" customWidth="1"/>
    <col min="4870" max="4870" width="9.1640625" style="234" customWidth="1"/>
    <col min="4871" max="4871" width="5" style="234" customWidth="1"/>
    <col min="4872" max="4872" width="77.83203125" style="234" customWidth="1"/>
    <col min="4873" max="4874" width="20" style="234" customWidth="1"/>
    <col min="4875" max="4875" width="1.6640625" style="234" customWidth="1"/>
    <col min="4876" max="5120" width="9.33203125" style="234"/>
    <col min="5121" max="5121" width="8.33203125" style="234" customWidth="1"/>
    <col min="5122" max="5122" width="1.6640625" style="234" customWidth="1"/>
    <col min="5123" max="5124" width="5" style="234" customWidth="1"/>
    <col min="5125" max="5125" width="11.6640625" style="234" customWidth="1"/>
    <col min="5126" max="5126" width="9.1640625" style="234" customWidth="1"/>
    <col min="5127" max="5127" width="5" style="234" customWidth="1"/>
    <col min="5128" max="5128" width="77.83203125" style="234" customWidth="1"/>
    <col min="5129" max="5130" width="20" style="234" customWidth="1"/>
    <col min="5131" max="5131" width="1.6640625" style="234" customWidth="1"/>
    <col min="5132" max="5376" width="9.33203125" style="234"/>
    <col min="5377" max="5377" width="8.33203125" style="234" customWidth="1"/>
    <col min="5378" max="5378" width="1.6640625" style="234" customWidth="1"/>
    <col min="5379" max="5380" width="5" style="234" customWidth="1"/>
    <col min="5381" max="5381" width="11.6640625" style="234" customWidth="1"/>
    <col min="5382" max="5382" width="9.1640625" style="234" customWidth="1"/>
    <col min="5383" max="5383" width="5" style="234" customWidth="1"/>
    <col min="5384" max="5384" width="77.83203125" style="234" customWidth="1"/>
    <col min="5385" max="5386" width="20" style="234" customWidth="1"/>
    <col min="5387" max="5387" width="1.6640625" style="234" customWidth="1"/>
    <col min="5388" max="5632" width="9.33203125" style="234"/>
    <col min="5633" max="5633" width="8.33203125" style="234" customWidth="1"/>
    <col min="5634" max="5634" width="1.6640625" style="234" customWidth="1"/>
    <col min="5635" max="5636" width="5" style="234" customWidth="1"/>
    <col min="5637" max="5637" width="11.6640625" style="234" customWidth="1"/>
    <col min="5638" max="5638" width="9.1640625" style="234" customWidth="1"/>
    <col min="5639" max="5639" width="5" style="234" customWidth="1"/>
    <col min="5640" max="5640" width="77.83203125" style="234" customWidth="1"/>
    <col min="5641" max="5642" width="20" style="234" customWidth="1"/>
    <col min="5643" max="5643" width="1.6640625" style="234" customWidth="1"/>
    <col min="5644" max="5888" width="9.33203125" style="234"/>
    <col min="5889" max="5889" width="8.33203125" style="234" customWidth="1"/>
    <col min="5890" max="5890" width="1.6640625" style="234" customWidth="1"/>
    <col min="5891" max="5892" width="5" style="234" customWidth="1"/>
    <col min="5893" max="5893" width="11.6640625" style="234" customWidth="1"/>
    <col min="5894" max="5894" width="9.1640625" style="234" customWidth="1"/>
    <col min="5895" max="5895" width="5" style="234" customWidth="1"/>
    <col min="5896" max="5896" width="77.83203125" style="234" customWidth="1"/>
    <col min="5897" max="5898" width="20" style="234" customWidth="1"/>
    <col min="5899" max="5899" width="1.6640625" style="234" customWidth="1"/>
    <col min="5900" max="6144" width="9.33203125" style="234"/>
    <col min="6145" max="6145" width="8.33203125" style="234" customWidth="1"/>
    <col min="6146" max="6146" width="1.6640625" style="234" customWidth="1"/>
    <col min="6147" max="6148" width="5" style="234" customWidth="1"/>
    <col min="6149" max="6149" width="11.6640625" style="234" customWidth="1"/>
    <col min="6150" max="6150" width="9.1640625" style="234" customWidth="1"/>
    <col min="6151" max="6151" width="5" style="234" customWidth="1"/>
    <col min="6152" max="6152" width="77.83203125" style="234" customWidth="1"/>
    <col min="6153" max="6154" width="20" style="234" customWidth="1"/>
    <col min="6155" max="6155" width="1.6640625" style="234" customWidth="1"/>
    <col min="6156" max="6400" width="9.33203125" style="234"/>
    <col min="6401" max="6401" width="8.33203125" style="234" customWidth="1"/>
    <col min="6402" max="6402" width="1.6640625" style="234" customWidth="1"/>
    <col min="6403" max="6404" width="5" style="234" customWidth="1"/>
    <col min="6405" max="6405" width="11.6640625" style="234" customWidth="1"/>
    <col min="6406" max="6406" width="9.1640625" style="234" customWidth="1"/>
    <col min="6407" max="6407" width="5" style="234" customWidth="1"/>
    <col min="6408" max="6408" width="77.83203125" style="234" customWidth="1"/>
    <col min="6409" max="6410" width="20" style="234" customWidth="1"/>
    <col min="6411" max="6411" width="1.6640625" style="234" customWidth="1"/>
    <col min="6412" max="6656" width="9.33203125" style="234"/>
    <col min="6657" max="6657" width="8.33203125" style="234" customWidth="1"/>
    <col min="6658" max="6658" width="1.6640625" style="234" customWidth="1"/>
    <col min="6659" max="6660" width="5" style="234" customWidth="1"/>
    <col min="6661" max="6661" width="11.6640625" style="234" customWidth="1"/>
    <col min="6662" max="6662" width="9.1640625" style="234" customWidth="1"/>
    <col min="6663" max="6663" width="5" style="234" customWidth="1"/>
    <col min="6664" max="6664" width="77.83203125" style="234" customWidth="1"/>
    <col min="6665" max="6666" width="20" style="234" customWidth="1"/>
    <col min="6667" max="6667" width="1.6640625" style="234" customWidth="1"/>
    <col min="6668" max="6912" width="9.33203125" style="234"/>
    <col min="6913" max="6913" width="8.33203125" style="234" customWidth="1"/>
    <col min="6914" max="6914" width="1.6640625" style="234" customWidth="1"/>
    <col min="6915" max="6916" width="5" style="234" customWidth="1"/>
    <col min="6917" max="6917" width="11.6640625" style="234" customWidth="1"/>
    <col min="6918" max="6918" width="9.1640625" style="234" customWidth="1"/>
    <col min="6919" max="6919" width="5" style="234" customWidth="1"/>
    <col min="6920" max="6920" width="77.83203125" style="234" customWidth="1"/>
    <col min="6921" max="6922" width="20" style="234" customWidth="1"/>
    <col min="6923" max="6923" width="1.6640625" style="234" customWidth="1"/>
    <col min="6924" max="7168" width="9.33203125" style="234"/>
    <col min="7169" max="7169" width="8.33203125" style="234" customWidth="1"/>
    <col min="7170" max="7170" width="1.6640625" style="234" customWidth="1"/>
    <col min="7171" max="7172" width="5" style="234" customWidth="1"/>
    <col min="7173" max="7173" width="11.6640625" style="234" customWidth="1"/>
    <col min="7174" max="7174" width="9.1640625" style="234" customWidth="1"/>
    <col min="7175" max="7175" width="5" style="234" customWidth="1"/>
    <col min="7176" max="7176" width="77.83203125" style="234" customWidth="1"/>
    <col min="7177" max="7178" width="20" style="234" customWidth="1"/>
    <col min="7179" max="7179" width="1.6640625" style="234" customWidth="1"/>
    <col min="7180" max="7424" width="9.33203125" style="234"/>
    <col min="7425" max="7425" width="8.33203125" style="234" customWidth="1"/>
    <col min="7426" max="7426" width="1.6640625" style="234" customWidth="1"/>
    <col min="7427" max="7428" width="5" style="234" customWidth="1"/>
    <col min="7429" max="7429" width="11.6640625" style="234" customWidth="1"/>
    <col min="7430" max="7430" width="9.1640625" style="234" customWidth="1"/>
    <col min="7431" max="7431" width="5" style="234" customWidth="1"/>
    <col min="7432" max="7432" width="77.83203125" style="234" customWidth="1"/>
    <col min="7433" max="7434" width="20" style="234" customWidth="1"/>
    <col min="7435" max="7435" width="1.6640625" style="234" customWidth="1"/>
    <col min="7436" max="7680" width="9.33203125" style="234"/>
    <col min="7681" max="7681" width="8.33203125" style="234" customWidth="1"/>
    <col min="7682" max="7682" width="1.6640625" style="234" customWidth="1"/>
    <col min="7683" max="7684" width="5" style="234" customWidth="1"/>
    <col min="7685" max="7685" width="11.6640625" style="234" customWidth="1"/>
    <col min="7686" max="7686" width="9.1640625" style="234" customWidth="1"/>
    <col min="7687" max="7687" width="5" style="234" customWidth="1"/>
    <col min="7688" max="7688" width="77.83203125" style="234" customWidth="1"/>
    <col min="7689" max="7690" width="20" style="234" customWidth="1"/>
    <col min="7691" max="7691" width="1.6640625" style="234" customWidth="1"/>
    <col min="7692" max="7936" width="9.33203125" style="234"/>
    <col min="7937" max="7937" width="8.33203125" style="234" customWidth="1"/>
    <col min="7938" max="7938" width="1.6640625" style="234" customWidth="1"/>
    <col min="7939" max="7940" width="5" style="234" customWidth="1"/>
    <col min="7941" max="7941" width="11.6640625" style="234" customWidth="1"/>
    <col min="7942" max="7942" width="9.1640625" style="234" customWidth="1"/>
    <col min="7943" max="7943" width="5" style="234" customWidth="1"/>
    <col min="7944" max="7944" width="77.83203125" style="234" customWidth="1"/>
    <col min="7945" max="7946" width="20" style="234" customWidth="1"/>
    <col min="7947" max="7947" width="1.6640625" style="234" customWidth="1"/>
    <col min="7948" max="8192" width="9.33203125" style="234"/>
    <col min="8193" max="8193" width="8.33203125" style="234" customWidth="1"/>
    <col min="8194" max="8194" width="1.6640625" style="234" customWidth="1"/>
    <col min="8195" max="8196" width="5" style="234" customWidth="1"/>
    <col min="8197" max="8197" width="11.6640625" style="234" customWidth="1"/>
    <col min="8198" max="8198" width="9.1640625" style="234" customWidth="1"/>
    <col min="8199" max="8199" width="5" style="234" customWidth="1"/>
    <col min="8200" max="8200" width="77.83203125" style="234" customWidth="1"/>
    <col min="8201" max="8202" width="20" style="234" customWidth="1"/>
    <col min="8203" max="8203" width="1.6640625" style="234" customWidth="1"/>
    <col min="8204" max="8448" width="9.33203125" style="234"/>
    <col min="8449" max="8449" width="8.33203125" style="234" customWidth="1"/>
    <col min="8450" max="8450" width="1.6640625" style="234" customWidth="1"/>
    <col min="8451" max="8452" width="5" style="234" customWidth="1"/>
    <col min="8453" max="8453" width="11.6640625" style="234" customWidth="1"/>
    <col min="8454" max="8454" width="9.1640625" style="234" customWidth="1"/>
    <col min="8455" max="8455" width="5" style="234" customWidth="1"/>
    <col min="8456" max="8456" width="77.83203125" style="234" customWidth="1"/>
    <col min="8457" max="8458" width="20" style="234" customWidth="1"/>
    <col min="8459" max="8459" width="1.6640625" style="234" customWidth="1"/>
    <col min="8460" max="8704" width="9.33203125" style="234"/>
    <col min="8705" max="8705" width="8.33203125" style="234" customWidth="1"/>
    <col min="8706" max="8706" width="1.6640625" style="234" customWidth="1"/>
    <col min="8707" max="8708" width="5" style="234" customWidth="1"/>
    <col min="8709" max="8709" width="11.6640625" style="234" customWidth="1"/>
    <col min="8710" max="8710" width="9.1640625" style="234" customWidth="1"/>
    <col min="8711" max="8711" width="5" style="234" customWidth="1"/>
    <col min="8712" max="8712" width="77.83203125" style="234" customWidth="1"/>
    <col min="8713" max="8714" width="20" style="234" customWidth="1"/>
    <col min="8715" max="8715" width="1.6640625" style="234" customWidth="1"/>
    <col min="8716" max="8960" width="9.33203125" style="234"/>
    <col min="8961" max="8961" width="8.33203125" style="234" customWidth="1"/>
    <col min="8962" max="8962" width="1.6640625" style="234" customWidth="1"/>
    <col min="8963" max="8964" width="5" style="234" customWidth="1"/>
    <col min="8965" max="8965" width="11.6640625" style="234" customWidth="1"/>
    <col min="8966" max="8966" width="9.1640625" style="234" customWidth="1"/>
    <col min="8967" max="8967" width="5" style="234" customWidth="1"/>
    <col min="8968" max="8968" width="77.83203125" style="234" customWidth="1"/>
    <col min="8969" max="8970" width="20" style="234" customWidth="1"/>
    <col min="8971" max="8971" width="1.6640625" style="234" customWidth="1"/>
    <col min="8972" max="9216" width="9.33203125" style="234"/>
    <col min="9217" max="9217" width="8.33203125" style="234" customWidth="1"/>
    <col min="9218" max="9218" width="1.6640625" style="234" customWidth="1"/>
    <col min="9219" max="9220" width="5" style="234" customWidth="1"/>
    <col min="9221" max="9221" width="11.6640625" style="234" customWidth="1"/>
    <col min="9222" max="9222" width="9.1640625" style="234" customWidth="1"/>
    <col min="9223" max="9223" width="5" style="234" customWidth="1"/>
    <col min="9224" max="9224" width="77.83203125" style="234" customWidth="1"/>
    <col min="9225" max="9226" width="20" style="234" customWidth="1"/>
    <col min="9227" max="9227" width="1.6640625" style="234" customWidth="1"/>
    <col min="9228" max="9472" width="9.33203125" style="234"/>
    <col min="9473" max="9473" width="8.33203125" style="234" customWidth="1"/>
    <col min="9474" max="9474" width="1.6640625" style="234" customWidth="1"/>
    <col min="9475" max="9476" width="5" style="234" customWidth="1"/>
    <col min="9477" max="9477" width="11.6640625" style="234" customWidth="1"/>
    <col min="9478" max="9478" width="9.1640625" style="234" customWidth="1"/>
    <col min="9479" max="9479" width="5" style="234" customWidth="1"/>
    <col min="9480" max="9480" width="77.83203125" style="234" customWidth="1"/>
    <col min="9481" max="9482" width="20" style="234" customWidth="1"/>
    <col min="9483" max="9483" width="1.6640625" style="234" customWidth="1"/>
    <col min="9484" max="9728" width="9.33203125" style="234"/>
    <col min="9729" max="9729" width="8.33203125" style="234" customWidth="1"/>
    <col min="9730" max="9730" width="1.6640625" style="234" customWidth="1"/>
    <col min="9731" max="9732" width="5" style="234" customWidth="1"/>
    <col min="9733" max="9733" width="11.6640625" style="234" customWidth="1"/>
    <col min="9734" max="9734" width="9.1640625" style="234" customWidth="1"/>
    <col min="9735" max="9735" width="5" style="234" customWidth="1"/>
    <col min="9736" max="9736" width="77.83203125" style="234" customWidth="1"/>
    <col min="9737" max="9738" width="20" style="234" customWidth="1"/>
    <col min="9739" max="9739" width="1.6640625" style="234" customWidth="1"/>
    <col min="9740" max="9984" width="9.33203125" style="234"/>
    <col min="9985" max="9985" width="8.33203125" style="234" customWidth="1"/>
    <col min="9986" max="9986" width="1.6640625" style="234" customWidth="1"/>
    <col min="9987" max="9988" width="5" style="234" customWidth="1"/>
    <col min="9989" max="9989" width="11.6640625" style="234" customWidth="1"/>
    <col min="9990" max="9990" width="9.1640625" style="234" customWidth="1"/>
    <col min="9991" max="9991" width="5" style="234" customWidth="1"/>
    <col min="9992" max="9992" width="77.83203125" style="234" customWidth="1"/>
    <col min="9993" max="9994" width="20" style="234" customWidth="1"/>
    <col min="9995" max="9995" width="1.6640625" style="234" customWidth="1"/>
    <col min="9996" max="10240" width="9.33203125" style="234"/>
    <col min="10241" max="10241" width="8.33203125" style="234" customWidth="1"/>
    <col min="10242" max="10242" width="1.6640625" style="234" customWidth="1"/>
    <col min="10243" max="10244" width="5" style="234" customWidth="1"/>
    <col min="10245" max="10245" width="11.6640625" style="234" customWidth="1"/>
    <col min="10246" max="10246" width="9.1640625" style="234" customWidth="1"/>
    <col min="10247" max="10247" width="5" style="234" customWidth="1"/>
    <col min="10248" max="10248" width="77.83203125" style="234" customWidth="1"/>
    <col min="10249" max="10250" width="20" style="234" customWidth="1"/>
    <col min="10251" max="10251" width="1.6640625" style="234" customWidth="1"/>
    <col min="10252" max="10496" width="9.33203125" style="234"/>
    <col min="10497" max="10497" width="8.33203125" style="234" customWidth="1"/>
    <col min="10498" max="10498" width="1.6640625" style="234" customWidth="1"/>
    <col min="10499" max="10500" width="5" style="234" customWidth="1"/>
    <col min="10501" max="10501" width="11.6640625" style="234" customWidth="1"/>
    <col min="10502" max="10502" width="9.1640625" style="234" customWidth="1"/>
    <col min="10503" max="10503" width="5" style="234" customWidth="1"/>
    <col min="10504" max="10504" width="77.83203125" style="234" customWidth="1"/>
    <col min="10505" max="10506" width="20" style="234" customWidth="1"/>
    <col min="10507" max="10507" width="1.6640625" style="234" customWidth="1"/>
    <col min="10508" max="10752" width="9.33203125" style="234"/>
    <col min="10753" max="10753" width="8.33203125" style="234" customWidth="1"/>
    <col min="10754" max="10754" width="1.6640625" style="234" customWidth="1"/>
    <col min="10755" max="10756" width="5" style="234" customWidth="1"/>
    <col min="10757" max="10757" width="11.6640625" style="234" customWidth="1"/>
    <col min="10758" max="10758" width="9.1640625" style="234" customWidth="1"/>
    <col min="10759" max="10759" width="5" style="234" customWidth="1"/>
    <col min="10760" max="10760" width="77.83203125" style="234" customWidth="1"/>
    <col min="10761" max="10762" width="20" style="234" customWidth="1"/>
    <col min="10763" max="10763" width="1.6640625" style="234" customWidth="1"/>
    <col min="10764" max="11008" width="9.33203125" style="234"/>
    <col min="11009" max="11009" width="8.33203125" style="234" customWidth="1"/>
    <col min="11010" max="11010" width="1.6640625" style="234" customWidth="1"/>
    <col min="11011" max="11012" width="5" style="234" customWidth="1"/>
    <col min="11013" max="11013" width="11.6640625" style="234" customWidth="1"/>
    <col min="11014" max="11014" width="9.1640625" style="234" customWidth="1"/>
    <col min="11015" max="11015" width="5" style="234" customWidth="1"/>
    <col min="11016" max="11016" width="77.83203125" style="234" customWidth="1"/>
    <col min="11017" max="11018" width="20" style="234" customWidth="1"/>
    <col min="11019" max="11019" width="1.6640625" style="234" customWidth="1"/>
    <col min="11020" max="11264" width="9.33203125" style="234"/>
    <col min="11265" max="11265" width="8.33203125" style="234" customWidth="1"/>
    <col min="11266" max="11266" width="1.6640625" style="234" customWidth="1"/>
    <col min="11267" max="11268" width="5" style="234" customWidth="1"/>
    <col min="11269" max="11269" width="11.6640625" style="234" customWidth="1"/>
    <col min="11270" max="11270" width="9.1640625" style="234" customWidth="1"/>
    <col min="11271" max="11271" width="5" style="234" customWidth="1"/>
    <col min="11272" max="11272" width="77.83203125" style="234" customWidth="1"/>
    <col min="11273" max="11274" width="20" style="234" customWidth="1"/>
    <col min="11275" max="11275" width="1.6640625" style="234" customWidth="1"/>
    <col min="11276" max="11520" width="9.33203125" style="234"/>
    <col min="11521" max="11521" width="8.33203125" style="234" customWidth="1"/>
    <col min="11522" max="11522" width="1.6640625" style="234" customWidth="1"/>
    <col min="11523" max="11524" width="5" style="234" customWidth="1"/>
    <col min="11525" max="11525" width="11.6640625" style="234" customWidth="1"/>
    <col min="11526" max="11526" width="9.1640625" style="234" customWidth="1"/>
    <col min="11527" max="11527" width="5" style="234" customWidth="1"/>
    <col min="11528" max="11528" width="77.83203125" style="234" customWidth="1"/>
    <col min="11529" max="11530" width="20" style="234" customWidth="1"/>
    <col min="11531" max="11531" width="1.6640625" style="234" customWidth="1"/>
    <col min="11532" max="11776" width="9.33203125" style="234"/>
    <col min="11777" max="11777" width="8.33203125" style="234" customWidth="1"/>
    <col min="11778" max="11778" width="1.6640625" style="234" customWidth="1"/>
    <col min="11779" max="11780" width="5" style="234" customWidth="1"/>
    <col min="11781" max="11781" width="11.6640625" style="234" customWidth="1"/>
    <col min="11782" max="11782" width="9.1640625" style="234" customWidth="1"/>
    <col min="11783" max="11783" width="5" style="234" customWidth="1"/>
    <col min="11784" max="11784" width="77.83203125" style="234" customWidth="1"/>
    <col min="11785" max="11786" width="20" style="234" customWidth="1"/>
    <col min="11787" max="11787" width="1.6640625" style="234" customWidth="1"/>
    <col min="11788" max="12032" width="9.33203125" style="234"/>
    <col min="12033" max="12033" width="8.33203125" style="234" customWidth="1"/>
    <col min="12034" max="12034" width="1.6640625" style="234" customWidth="1"/>
    <col min="12035" max="12036" width="5" style="234" customWidth="1"/>
    <col min="12037" max="12037" width="11.6640625" style="234" customWidth="1"/>
    <col min="12038" max="12038" width="9.1640625" style="234" customWidth="1"/>
    <col min="12039" max="12039" width="5" style="234" customWidth="1"/>
    <col min="12040" max="12040" width="77.83203125" style="234" customWidth="1"/>
    <col min="12041" max="12042" width="20" style="234" customWidth="1"/>
    <col min="12043" max="12043" width="1.6640625" style="234" customWidth="1"/>
    <col min="12044" max="12288" width="9.33203125" style="234"/>
    <col min="12289" max="12289" width="8.33203125" style="234" customWidth="1"/>
    <col min="12290" max="12290" width="1.6640625" style="234" customWidth="1"/>
    <col min="12291" max="12292" width="5" style="234" customWidth="1"/>
    <col min="12293" max="12293" width="11.6640625" style="234" customWidth="1"/>
    <col min="12294" max="12294" width="9.1640625" style="234" customWidth="1"/>
    <col min="12295" max="12295" width="5" style="234" customWidth="1"/>
    <col min="12296" max="12296" width="77.83203125" style="234" customWidth="1"/>
    <col min="12297" max="12298" width="20" style="234" customWidth="1"/>
    <col min="12299" max="12299" width="1.6640625" style="234" customWidth="1"/>
    <col min="12300" max="12544" width="9.33203125" style="234"/>
    <col min="12545" max="12545" width="8.33203125" style="234" customWidth="1"/>
    <col min="12546" max="12546" width="1.6640625" style="234" customWidth="1"/>
    <col min="12547" max="12548" width="5" style="234" customWidth="1"/>
    <col min="12549" max="12549" width="11.6640625" style="234" customWidth="1"/>
    <col min="12550" max="12550" width="9.1640625" style="234" customWidth="1"/>
    <col min="12551" max="12551" width="5" style="234" customWidth="1"/>
    <col min="12552" max="12552" width="77.83203125" style="234" customWidth="1"/>
    <col min="12553" max="12554" width="20" style="234" customWidth="1"/>
    <col min="12555" max="12555" width="1.6640625" style="234" customWidth="1"/>
    <col min="12556" max="12800" width="9.33203125" style="234"/>
    <col min="12801" max="12801" width="8.33203125" style="234" customWidth="1"/>
    <col min="12802" max="12802" width="1.6640625" style="234" customWidth="1"/>
    <col min="12803" max="12804" width="5" style="234" customWidth="1"/>
    <col min="12805" max="12805" width="11.6640625" style="234" customWidth="1"/>
    <col min="12806" max="12806" width="9.1640625" style="234" customWidth="1"/>
    <col min="12807" max="12807" width="5" style="234" customWidth="1"/>
    <col min="12808" max="12808" width="77.83203125" style="234" customWidth="1"/>
    <col min="12809" max="12810" width="20" style="234" customWidth="1"/>
    <col min="12811" max="12811" width="1.6640625" style="234" customWidth="1"/>
    <col min="12812" max="13056" width="9.33203125" style="234"/>
    <col min="13057" max="13057" width="8.33203125" style="234" customWidth="1"/>
    <col min="13058" max="13058" width="1.6640625" style="234" customWidth="1"/>
    <col min="13059" max="13060" width="5" style="234" customWidth="1"/>
    <col min="13061" max="13061" width="11.6640625" style="234" customWidth="1"/>
    <col min="13062" max="13062" width="9.1640625" style="234" customWidth="1"/>
    <col min="13063" max="13063" width="5" style="234" customWidth="1"/>
    <col min="13064" max="13064" width="77.83203125" style="234" customWidth="1"/>
    <col min="13065" max="13066" width="20" style="234" customWidth="1"/>
    <col min="13067" max="13067" width="1.6640625" style="234" customWidth="1"/>
    <col min="13068" max="13312" width="9.33203125" style="234"/>
    <col min="13313" max="13313" width="8.33203125" style="234" customWidth="1"/>
    <col min="13314" max="13314" width="1.6640625" style="234" customWidth="1"/>
    <col min="13315" max="13316" width="5" style="234" customWidth="1"/>
    <col min="13317" max="13317" width="11.6640625" style="234" customWidth="1"/>
    <col min="13318" max="13318" width="9.1640625" style="234" customWidth="1"/>
    <col min="13319" max="13319" width="5" style="234" customWidth="1"/>
    <col min="13320" max="13320" width="77.83203125" style="234" customWidth="1"/>
    <col min="13321" max="13322" width="20" style="234" customWidth="1"/>
    <col min="13323" max="13323" width="1.6640625" style="234" customWidth="1"/>
    <col min="13324" max="13568" width="9.33203125" style="234"/>
    <col min="13569" max="13569" width="8.33203125" style="234" customWidth="1"/>
    <col min="13570" max="13570" width="1.6640625" style="234" customWidth="1"/>
    <col min="13571" max="13572" width="5" style="234" customWidth="1"/>
    <col min="13573" max="13573" width="11.6640625" style="234" customWidth="1"/>
    <col min="13574" max="13574" width="9.1640625" style="234" customWidth="1"/>
    <col min="13575" max="13575" width="5" style="234" customWidth="1"/>
    <col min="13576" max="13576" width="77.83203125" style="234" customWidth="1"/>
    <col min="13577" max="13578" width="20" style="234" customWidth="1"/>
    <col min="13579" max="13579" width="1.6640625" style="234" customWidth="1"/>
    <col min="13580" max="13824" width="9.33203125" style="234"/>
    <col min="13825" max="13825" width="8.33203125" style="234" customWidth="1"/>
    <col min="13826" max="13826" width="1.6640625" style="234" customWidth="1"/>
    <col min="13827" max="13828" width="5" style="234" customWidth="1"/>
    <col min="13829" max="13829" width="11.6640625" style="234" customWidth="1"/>
    <col min="13830" max="13830" width="9.1640625" style="234" customWidth="1"/>
    <col min="13831" max="13831" width="5" style="234" customWidth="1"/>
    <col min="13832" max="13832" width="77.83203125" style="234" customWidth="1"/>
    <col min="13833" max="13834" width="20" style="234" customWidth="1"/>
    <col min="13835" max="13835" width="1.6640625" style="234" customWidth="1"/>
    <col min="13836" max="14080" width="9.33203125" style="234"/>
    <col min="14081" max="14081" width="8.33203125" style="234" customWidth="1"/>
    <col min="14082" max="14082" width="1.6640625" style="234" customWidth="1"/>
    <col min="14083" max="14084" width="5" style="234" customWidth="1"/>
    <col min="14085" max="14085" width="11.6640625" style="234" customWidth="1"/>
    <col min="14086" max="14086" width="9.1640625" style="234" customWidth="1"/>
    <col min="14087" max="14087" width="5" style="234" customWidth="1"/>
    <col min="14088" max="14088" width="77.83203125" style="234" customWidth="1"/>
    <col min="14089" max="14090" width="20" style="234" customWidth="1"/>
    <col min="14091" max="14091" width="1.6640625" style="234" customWidth="1"/>
    <col min="14092" max="14336" width="9.33203125" style="234"/>
    <col min="14337" max="14337" width="8.33203125" style="234" customWidth="1"/>
    <col min="14338" max="14338" width="1.6640625" style="234" customWidth="1"/>
    <col min="14339" max="14340" width="5" style="234" customWidth="1"/>
    <col min="14341" max="14341" width="11.6640625" style="234" customWidth="1"/>
    <col min="14342" max="14342" width="9.1640625" style="234" customWidth="1"/>
    <col min="14343" max="14343" width="5" style="234" customWidth="1"/>
    <col min="14344" max="14344" width="77.83203125" style="234" customWidth="1"/>
    <col min="14345" max="14346" width="20" style="234" customWidth="1"/>
    <col min="14347" max="14347" width="1.6640625" style="234" customWidth="1"/>
    <col min="14348" max="14592" width="9.33203125" style="234"/>
    <col min="14593" max="14593" width="8.33203125" style="234" customWidth="1"/>
    <col min="14594" max="14594" width="1.6640625" style="234" customWidth="1"/>
    <col min="14595" max="14596" width="5" style="234" customWidth="1"/>
    <col min="14597" max="14597" width="11.6640625" style="234" customWidth="1"/>
    <col min="14598" max="14598" width="9.1640625" style="234" customWidth="1"/>
    <col min="14599" max="14599" width="5" style="234" customWidth="1"/>
    <col min="14600" max="14600" width="77.83203125" style="234" customWidth="1"/>
    <col min="14601" max="14602" width="20" style="234" customWidth="1"/>
    <col min="14603" max="14603" width="1.6640625" style="234" customWidth="1"/>
    <col min="14604" max="14848" width="9.33203125" style="234"/>
    <col min="14849" max="14849" width="8.33203125" style="234" customWidth="1"/>
    <col min="14850" max="14850" width="1.6640625" style="234" customWidth="1"/>
    <col min="14851" max="14852" width="5" style="234" customWidth="1"/>
    <col min="14853" max="14853" width="11.6640625" style="234" customWidth="1"/>
    <col min="14854" max="14854" width="9.1640625" style="234" customWidth="1"/>
    <col min="14855" max="14855" width="5" style="234" customWidth="1"/>
    <col min="14856" max="14856" width="77.83203125" style="234" customWidth="1"/>
    <col min="14857" max="14858" width="20" style="234" customWidth="1"/>
    <col min="14859" max="14859" width="1.6640625" style="234" customWidth="1"/>
    <col min="14860" max="15104" width="9.33203125" style="234"/>
    <col min="15105" max="15105" width="8.33203125" style="234" customWidth="1"/>
    <col min="15106" max="15106" width="1.6640625" style="234" customWidth="1"/>
    <col min="15107" max="15108" width="5" style="234" customWidth="1"/>
    <col min="15109" max="15109" width="11.6640625" style="234" customWidth="1"/>
    <col min="15110" max="15110" width="9.1640625" style="234" customWidth="1"/>
    <col min="15111" max="15111" width="5" style="234" customWidth="1"/>
    <col min="15112" max="15112" width="77.83203125" style="234" customWidth="1"/>
    <col min="15113" max="15114" width="20" style="234" customWidth="1"/>
    <col min="15115" max="15115" width="1.6640625" style="234" customWidth="1"/>
    <col min="15116" max="15360" width="9.33203125" style="234"/>
    <col min="15361" max="15361" width="8.33203125" style="234" customWidth="1"/>
    <col min="15362" max="15362" width="1.6640625" style="234" customWidth="1"/>
    <col min="15363" max="15364" width="5" style="234" customWidth="1"/>
    <col min="15365" max="15365" width="11.6640625" style="234" customWidth="1"/>
    <col min="15366" max="15366" width="9.1640625" style="234" customWidth="1"/>
    <col min="15367" max="15367" width="5" style="234" customWidth="1"/>
    <col min="15368" max="15368" width="77.83203125" style="234" customWidth="1"/>
    <col min="15369" max="15370" width="20" style="234" customWidth="1"/>
    <col min="15371" max="15371" width="1.6640625" style="234" customWidth="1"/>
    <col min="15372" max="15616" width="9.33203125" style="234"/>
    <col min="15617" max="15617" width="8.33203125" style="234" customWidth="1"/>
    <col min="15618" max="15618" width="1.6640625" style="234" customWidth="1"/>
    <col min="15619" max="15620" width="5" style="234" customWidth="1"/>
    <col min="15621" max="15621" width="11.6640625" style="234" customWidth="1"/>
    <col min="15622" max="15622" width="9.1640625" style="234" customWidth="1"/>
    <col min="15623" max="15623" width="5" style="234" customWidth="1"/>
    <col min="15624" max="15624" width="77.83203125" style="234" customWidth="1"/>
    <col min="15625" max="15626" width="20" style="234" customWidth="1"/>
    <col min="15627" max="15627" width="1.6640625" style="234" customWidth="1"/>
    <col min="15628" max="15872" width="9.33203125" style="234"/>
    <col min="15873" max="15873" width="8.33203125" style="234" customWidth="1"/>
    <col min="15874" max="15874" width="1.6640625" style="234" customWidth="1"/>
    <col min="15875" max="15876" width="5" style="234" customWidth="1"/>
    <col min="15877" max="15877" width="11.6640625" style="234" customWidth="1"/>
    <col min="15878" max="15878" width="9.1640625" style="234" customWidth="1"/>
    <col min="15879" max="15879" width="5" style="234" customWidth="1"/>
    <col min="15880" max="15880" width="77.83203125" style="234" customWidth="1"/>
    <col min="15881" max="15882" width="20" style="234" customWidth="1"/>
    <col min="15883" max="15883" width="1.6640625" style="234" customWidth="1"/>
    <col min="15884" max="16128" width="9.33203125" style="234"/>
    <col min="16129" max="16129" width="8.33203125" style="234" customWidth="1"/>
    <col min="16130" max="16130" width="1.6640625" style="234" customWidth="1"/>
    <col min="16131" max="16132" width="5" style="234" customWidth="1"/>
    <col min="16133" max="16133" width="11.6640625" style="234" customWidth="1"/>
    <col min="16134" max="16134" width="9.1640625" style="234" customWidth="1"/>
    <col min="16135" max="16135" width="5" style="234" customWidth="1"/>
    <col min="16136" max="16136" width="77.83203125" style="234" customWidth="1"/>
    <col min="16137" max="16138" width="20" style="234" customWidth="1"/>
    <col min="16139" max="16139" width="1.6640625" style="234" customWidth="1"/>
    <col min="16140" max="16384" width="9.33203125" style="234"/>
  </cols>
  <sheetData>
    <row r="1" spans="2:11" ht="37.5" customHeight="1" x14ac:dyDescent="0.3"/>
    <row r="2" spans="2:11" ht="7.5" customHeight="1" x14ac:dyDescent="0.3">
      <c r="B2" s="235"/>
      <c r="C2" s="236"/>
      <c r="D2" s="236"/>
      <c r="E2" s="236"/>
      <c r="F2" s="236"/>
      <c r="G2" s="236"/>
      <c r="H2" s="236"/>
      <c r="I2" s="236"/>
      <c r="J2" s="236"/>
      <c r="K2" s="237"/>
    </row>
    <row r="3" spans="2:11" s="240" customFormat="1" ht="45" customHeight="1" x14ac:dyDescent="0.3">
      <c r="B3" s="238"/>
      <c r="C3" s="356" t="s">
        <v>1383</v>
      </c>
      <c r="D3" s="356"/>
      <c r="E3" s="356"/>
      <c r="F3" s="356"/>
      <c r="G3" s="356"/>
      <c r="H3" s="356"/>
      <c r="I3" s="356"/>
      <c r="J3" s="356"/>
      <c r="K3" s="239"/>
    </row>
    <row r="4" spans="2:11" ht="25.5" customHeight="1" x14ac:dyDescent="0.3">
      <c r="B4" s="241"/>
      <c r="C4" s="362" t="s">
        <v>1384</v>
      </c>
      <c r="D4" s="362"/>
      <c r="E4" s="362"/>
      <c r="F4" s="362"/>
      <c r="G4" s="362"/>
      <c r="H4" s="362"/>
      <c r="I4" s="362"/>
      <c r="J4" s="362"/>
      <c r="K4" s="242"/>
    </row>
    <row r="5" spans="2:11" ht="5.25" customHeight="1" x14ac:dyDescent="0.3">
      <c r="B5" s="241"/>
      <c r="C5" s="243"/>
      <c r="D5" s="243"/>
      <c r="E5" s="243"/>
      <c r="F5" s="243"/>
      <c r="G5" s="243"/>
      <c r="H5" s="243"/>
      <c r="I5" s="243"/>
      <c r="J5" s="243"/>
      <c r="K5" s="242"/>
    </row>
    <row r="6" spans="2:11" ht="15" customHeight="1" x14ac:dyDescent="0.3">
      <c r="B6" s="241"/>
      <c r="C6" s="361" t="s">
        <v>1385</v>
      </c>
      <c r="D6" s="361"/>
      <c r="E6" s="361"/>
      <c r="F6" s="361"/>
      <c r="G6" s="361"/>
      <c r="H6" s="361"/>
      <c r="I6" s="361"/>
      <c r="J6" s="361"/>
      <c r="K6" s="242"/>
    </row>
    <row r="7" spans="2:11" ht="15" customHeight="1" x14ac:dyDescent="0.3">
      <c r="B7" s="244"/>
      <c r="C7" s="361" t="s">
        <v>1386</v>
      </c>
      <c r="D7" s="361"/>
      <c r="E7" s="361"/>
      <c r="F7" s="361"/>
      <c r="G7" s="361"/>
      <c r="H7" s="361"/>
      <c r="I7" s="361"/>
      <c r="J7" s="361"/>
      <c r="K7" s="242"/>
    </row>
    <row r="8" spans="2:11" ht="12.75" customHeight="1" x14ac:dyDescent="0.3">
      <c r="B8" s="244"/>
      <c r="C8" s="245"/>
      <c r="D8" s="245"/>
      <c r="E8" s="245"/>
      <c r="F8" s="245"/>
      <c r="G8" s="245"/>
      <c r="H8" s="245"/>
      <c r="I8" s="245"/>
      <c r="J8" s="245"/>
      <c r="K8" s="242"/>
    </row>
    <row r="9" spans="2:11" ht="15" customHeight="1" x14ac:dyDescent="0.3">
      <c r="B9" s="244"/>
      <c r="C9" s="361" t="s">
        <v>1387</v>
      </c>
      <c r="D9" s="361"/>
      <c r="E9" s="361"/>
      <c r="F9" s="361"/>
      <c r="G9" s="361"/>
      <c r="H9" s="361"/>
      <c r="I9" s="361"/>
      <c r="J9" s="361"/>
      <c r="K9" s="242"/>
    </row>
    <row r="10" spans="2:11" ht="15" customHeight="1" x14ac:dyDescent="0.3">
      <c r="B10" s="244"/>
      <c r="C10" s="245"/>
      <c r="D10" s="361" t="s">
        <v>1388</v>
      </c>
      <c r="E10" s="361"/>
      <c r="F10" s="361"/>
      <c r="G10" s="361"/>
      <c r="H10" s="361"/>
      <c r="I10" s="361"/>
      <c r="J10" s="361"/>
      <c r="K10" s="242"/>
    </row>
    <row r="11" spans="2:11" ht="15" customHeight="1" x14ac:dyDescent="0.3">
      <c r="B11" s="244"/>
      <c r="C11" s="246"/>
      <c r="D11" s="361" t="s">
        <v>1389</v>
      </c>
      <c r="E11" s="361"/>
      <c r="F11" s="361"/>
      <c r="G11" s="361"/>
      <c r="H11" s="361"/>
      <c r="I11" s="361"/>
      <c r="J11" s="361"/>
      <c r="K11" s="242"/>
    </row>
    <row r="12" spans="2:11" ht="12.75" customHeight="1" x14ac:dyDescent="0.3">
      <c r="B12" s="244"/>
      <c r="C12" s="246"/>
      <c r="D12" s="246"/>
      <c r="E12" s="246"/>
      <c r="F12" s="246"/>
      <c r="G12" s="246"/>
      <c r="H12" s="246"/>
      <c r="I12" s="246"/>
      <c r="J12" s="246"/>
      <c r="K12" s="242"/>
    </row>
    <row r="13" spans="2:11" ht="15" customHeight="1" x14ac:dyDescent="0.3">
      <c r="B13" s="244"/>
      <c r="C13" s="246"/>
      <c r="D13" s="361" t="s">
        <v>1390</v>
      </c>
      <c r="E13" s="361"/>
      <c r="F13" s="361"/>
      <c r="G13" s="361"/>
      <c r="H13" s="361"/>
      <c r="I13" s="361"/>
      <c r="J13" s="361"/>
      <c r="K13" s="242"/>
    </row>
    <row r="14" spans="2:11" ht="15" customHeight="1" x14ac:dyDescent="0.3">
      <c r="B14" s="244"/>
      <c r="C14" s="246"/>
      <c r="D14" s="361" t="s">
        <v>1391</v>
      </c>
      <c r="E14" s="361"/>
      <c r="F14" s="361"/>
      <c r="G14" s="361"/>
      <c r="H14" s="361"/>
      <c r="I14" s="361"/>
      <c r="J14" s="361"/>
      <c r="K14" s="242"/>
    </row>
    <row r="15" spans="2:11" ht="15" customHeight="1" x14ac:dyDescent="0.3">
      <c r="B15" s="244"/>
      <c r="C15" s="246"/>
      <c r="D15" s="361" t="s">
        <v>1392</v>
      </c>
      <c r="E15" s="361"/>
      <c r="F15" s="361"/>
      <c r="G15" s="361"/>
      <c r="H15" s="361"/>
      <c r="I15" s="361"/>
      <c r="J15" s="361"/>
      <c r="K15" s="242"/>
    </row>
    <row r="16" spans="2:11" ht="15" customHeight="1" x14ac:dyDescent="0.3">
      <c r="B16" s="244"/>
      <c r="C16" s="246"/>
      <c r="D16" s="246"/>
      <c r="E16" s="247" t="s">
        <v>86</v>
      </c>
      <c r="F16" s="361" t="s">
        <v>1393</v>
      </c>
      <c r="G16" s="361"/>
      <c r="H16" s="361"/>
      <c r="I16" s="361"/>
      <c r="J16" s="361"/>
      <c r="K16" s="242"/>
    </row>
    <row r="17" spans="2:11" ht="15" customHeight="1" x14ac:dyDescent="0.3">
      <c r="B17" s="244"/>
      <c r="C17" s="246"/>
      <c r="D17" s="246"/>
      <c r="E17" s="247" t="s">
        <v>1394</v>
      </c>
      <c r="F17" s="361" t="s">
        <v>1395</v>
      </c>
      <c r="G17" s="361"/>
      <c r="H17" s="361"/>
      <c r="I17" s="361"/>
      <c r="J17" s="361"/>
      <c r="K17" s="242"/>
    </row>
    <row r="18" spans="2:11" ht="15" customHeight="1" x14ac:dyDescent="0.3">
      <c r="B18" s="244"/>
      <c r="C18" s="246"/>
      <c r="D18" s="246"/>
      <c r="E18" s="247" t="s">
        <v>1396</v>
      </c>
      <c r="F18" s="361" t="s">
        <v>1397</v>
      </c>
      <c r="G18" s="361"/>
      <c r="H18" s="361"/>
      <c r="I18" s="361"/>
      <c r="J18" s="361"/>
      <c r="K18" s="242"/>
    </row>
    <row r="19" spans="2:11" ht="15" customHeight="1" x14ac:dyDescent="0.3">
      <c r="B19" s="244"/>
      <c r="C19" s="246"/>
      <c r="D19" s="246"/>
      <c r="E19" s="247" t="s">
        <v>82</v>
      </c>
      <c r="F19" s="361" t="s">
        <v>81</v>
      </c>
      <c r="G19" s="361"/>
      <c r="H19" s="361"/>
      <c r="I19" s="361"/>
      <c r="J19" s="361"/>
      <c r="K19" s="242"/>
    </row>
    <row r="20" spans="2:11" ht="15" customHeight="1" x14ac:dyDescent="0.3">
      <c r="B20" s="244"/>
      <c r="C20" s="246"/>
      <c r="D20" s="246"/>
      <c r="E20" s="247" t="s">
        <v>1398</v>
      </c>
      <c r="F20" s="361" t="s">
        <v>1399</v>
      </c>
      <c r="G20" s="361"/>
      <c r="H20" s="361"/>
      <c r="I20" s="361"/>
      <c r="J20" s="361"/>
      <c r="K20" s="242"/>
    </row>
    <row r="21" spans="2:11" ht="15" customHeight="1" x14ac:dyDescent="0.3">
      <c r="B21" s="244"/>
      <c r="C21" s="246"/>
      <c r="D21" s="246"/>
      <c r="E21" s="247" t="s">
        <v>1400</v>
      </c>
      <c r="F21" s="361" t="s">
        <v>1401</v>
      </c>
      <c r="G21" s="361"/>
      <c r="H21" s="361"/>
      <c r="I21" s="361"/>
      <c r="J21" s="361"/>
      <c r="K21" s="242"/>
    </row>
    <row r="22" spans="2:11" ht="12.75" customHeight="1" x14ac:dyDescent="0.3">
      <c r="B22" s="244"/>
      <c r="C22" s="246"/>
      <c r="D22" s="246"/>
      <c r="E22" s="246"/>
      <c r="F22" s="246"/>
      <c r="G22" s="246"/>
      <c r="H22" s="246"/>
      <c r="I22" s="246"/>
      <c r="J22" s="246"/>
      <c r="K22" s="242"/>
    </row>
    <row r="23" spans="2:11" ht="15" customHeight="1" x14ac:dyDescent="0.3">
      <c r="B23" s="244"/>
      <c r="C23" s="361" t="s">
        <v>1402</v>
      </c>
      <c r="D23" s="361"/>
      <c r="E23" s="361"/>
      <c r="F23" s="361"/>
      <c r="G23" s="361"/>
      <c r="H23" s="361"/>
      <c r="I23" s="361"/>
      <c r="J23" s="361"/>
      <c r="K23" s="242"/>
    </row>
    <row r="24" spans="2:11" ht="15" customHeight="1" x14ac:dyDescent="0.3">
      <c r="B24" s="244"/>
      <c r="C24" s="361" t="s">
        <v>1403</v>
      </c>
      <c r="D24" s="361"/>
      <c r="E24" s="361"/>
      <c r="F24" s="361"/>
      <c r="G24" s="361"/>
      <c r="H24" s="361"/>
      <c r="I24" s="361"/>
      <c r="J24" s="361"/>
      <c r="K24" s="242"/>
    </row>
    <row r="25" spans="2:11" ht="15" customHeight="1" x14ac:dyDescent="0.3">
      <c r="B25" s="244"/>
      <c r="C25" s="245"/>
      <c r="D25" s="361" t="s">
        <v>1404</v>
      </c>
      <c r="E25" s="361"/>
      <c r="F25" s="361"/>
      <c r="G25" s="361"/>
      <c r="H25" s="361"/>
      <c r="I25" s="361"/>
      <c r="J25" s="361"/>
      <c r="K25" s="242"/>
    </row>
    <row r="26" spans="2:11" ht="15" customHeight="1" x14ac:dyDescent="0.3">
      <c r="B26" s="244"/>
      <c r="C26" s="246"/>
      <c r="D26" s="361" t="s">
        <v>1405</v>
      </c>
      <c r="E26" s="361"/>
      <c r="F26" s="361"/>
      <c r="G26" s="361"/>
      <c r="H26" s="361"/>
      <c r="I26" s="361"/>
      <c r="J26" s="361"/>
      <c r="K26" s="242"/>
    </row>
    <row r="27" spans="2:11" ht="12.75" customHeight="1" x14ac:dyDescent="0.3">
      <c r="B27" s="244"/>
      <c r="C27" s="246"/>
      <c r="D27" s="246"/>
      <c r="E27" s="246"/>
      <c r="F27" s="246"/>
      <c r="G27" s="246"/>
      <c r="H27" s="246"/>
      <c r="I27" s="246"/>
      <c r="J27" s="246"/>
      <c r="K27" s="242"/>
    </row>
    <row r="28" spans="2:11" ht="15" customHeight="1" x14ac:dyDescent="0.3">
      <c r="B28" s="244"/>
      <c r="C28" s="246"/>
      <c r="D28" s="361" t="s">
        <v>1406</v>
      </c>
      <c r="E28" s="361"/>
      <c r="F28" s="361"/>
      <c r="G28" s="361"/>
      <c r="H28" s="361"/>
      <c r="I28" s="361"/>
      <c r="J28" s="361"/>
      <c r="K28" s="242"/>
    </row>
    <row r="29" spans="2:11" ht="15" customHeight="1" x14ac:dyDescent="0.3">
      <c r="B29" s="244"/>
      <c r="C29" s="246"/>
      <c r="D29" s="361" t="s">
        <v>1407</v>
      </c>
      <c r="E29" s="361"/>
      <c r="F29" s="361"/>
      <c r="G29" s="361"/>
      <c r="H29" s="361"/>
      <c r="I29" s="361"/>
      <c r="J29" s="361"/>
      <c r="K29" s="242"/>
    </row>
    <row r="30" spans="2:11" ht="12.75" customHeight="1" x14ac:dyDescent="0.3">
      <c r="B30" s="244"/>
      <c r="C30" s="246"/>
      <c r="D30" s="246"/>
      <c r="E30" s="246"/>
      <c r="F30" s="246"/>
      <c r="G30" s="246"/>
      <c r="H30" s="246"/>
      <c r="I30" s="246"/>
      <c r="J30" s="246"/>
      <c r="K30" s="242"/>
    </row>
    <row r="31" spans="2:11" ht="15" customHeight="1" x14ac:dyDescent="0.3">
      <c r="B31" s="244"/>
      <c r="C31" s="246"/>
      <c r="D31" s="361" t="s">
        <v>1408</v>
      </c>
      <c r="E31" s="361"/>
      <c r="F31" s="361"/>
      <c r="G31" s="361"/>
      <c r="H31" s="361"/>
      <c r="I31" s="361"/>
      <c r="J31" s="361"/>
      <c r="K31" s="242"/>
    </row>
    <row r="32" spans="2:11" ht="15" customHeight="1" x14ac:dyDescent="0.3">
      <c r="B32" s="244"/>
      <c r="C32" s="246"/>
      <c r="D32" s="361" t="s">
        <v>1409</v>
      </c>
      <c r="E32" s="361"/>
      <c r="F32" s="361"/>
      <c r="G32" s="361"/>
      <c r="H32" s="361"/>
      <c r="I32" s="361"/>
      <c r="J32" s="361"/>
      <c r="K32" s="242"/>
    </row>
    <row r="33" spans="2:11" ht="15" customHeight="1" x14ac:dyDescent="0.3">
      <c r="B33" s="244"/>
      <c r="C33" s="246"/>
      <c r="D33" s="361" t="s">
        <v>1410</v>
      </c>
      <c r="E33" s="361"/>
      <c r="F33" s="361"/>
      <c r="G33" s="361"/>
      <c r="H33" s="361"/>
      <c r="I33" s="361"/>
      <c r="J33" s="361"/>
      <c r="K33" s="242"/>
    </row>
    <row r="34" spans="2:11" ht="15" customHeight="1" x14ac:dyDescent="0.3">
      <c r="B34" s="244"/>
      <c r="C34" s="246"/>
      <c r="D34" s="245"/>
      <c r="E34" s="248" t="s">
        <v>105</v>
      </c>
      <c r="F34" s="245"/>
      <c r="G34" s="361" t="s">
        <v>1411</v>
      </c>
      <c r="H34" s="361"/>
      <c r="I34" s="361"/>
      <c r="J34" s="361"/>
      <c r="K34" s="242"/>
    </row>
    <row r="35" spans="2:11" ht="30.75" customHeight="1" x14ac:dyDescent="0.3">
      <c r="B35" s="244"/>
      <c r="C35" s="246"/>
      <c r="D35" s="245"/>
      <c r="E35" s="248" t="s">
        <v>1412</v>
      </c>
      <c r="F35" s="245"/>
      <c r="G35" s="361" t="s">
        <v>1413</v>
      </c>
      <c r="H35" s="361"/>
      <c r="I35" s="361"/>
      <c r="J35" s="361"/>
      <c r="K35" s="242"/>
    </row>
    <row r="36" spans="2:11" ht="15" customHeight="1" x14ac:dyDescent="0.3">
      <c r="B36" s="244"/>
      <c r="C36" s="246"/>
      <c r="D36" s="245"/>
      <c r="E36" s="248" t="s">
        <v>57</v>
      </c>
      <c r="F36" s="245"/>
      <c r="G36" s="361" t="s">
        <v>1414</v>
      </c>
      <c r="H36" s="361"/>
      <c r="I36" s="361"/>
      <c r="J36" s="361"/>
      <c r="K36" s="242"/>
    </row>
    <row r="37" spans="2:11" ht="15" customHeight="1" x14ac:dyDescent="0.3">
      <c r="B37" s="244"/>
      <c r="C37" s="246"/>
      <c r="D37" s="245"/>
      <c r="E37" s="248" t="s">
        <v>106</v>
      </c>
      <c r="F37" s="245"/>
      <c r="G37" s="361" t="s">
        <v>1415</v>
      </c>
      <c r="H37" s="361"/>
      <c r="I37" s="361"/>
      <c r="J37" s="361"/>
      <c r="K37" s="242"/>
    </row>
    <row r="38" spans="2:11" ht="15" customHeight="1" x14ac:dyDescent="0.3">
      <c r="B38" s="244"/>
      <c r="C38" s="246"/>
      <c r="D38" s="245"/>
      <c r="E38" s="248" t="s">
        <v>107</v>
      </c>
      <c r="F38" s="245"/>
      <c r="G38" s="361" t="s">
        <v>1416</v>
      </c>
      <c r="H38" s="361"/>
      <c r="I38" s="361"/>
      <c r="J38" s="361"/>
      <c r="K38" s="242"/>
    </row>
    <row r="39" spans="2:11" ht="15" customHeight="1" x14ac:dyDescent="0.3">
      <c r="B39" s="244"/>
      <c r="C39" s="246"/>
      <c r="D39" s="245"/>
      <c r="E39" s="248" t="s">
        <v>108</v>
      </c>
      <c r="F39" s="245"/>
      <c r="G39" s="361" t="s">
        <v>1417</v>
      </c>
      <c r="H39" s="361"/>
      <c r="I39" s="361"/>
      <c r="J39" s="361"/>
      <c r="K39" s="242"/>
    </row>
    <row r="40" spans="2:11" ht="15" customHeight="1" x14ac:dyDescent="0.3">
      <c r="B40" s="244"/>
      <c r="C40" s="246"/>
      <c r="D40" s="245"/>
      <c r="E40" s="248" t="s">
        <v>1418</v>
      </c>
      <c r="F40" s="245"/>
      <c r="G40" s="361" t="s">
        <v>1419</v>
      </c>
      <c r="H40" s="361"/>
      <c r="I40" s="361"/>
      <c r="J40" s="361"/>
      <c r="K40" s="242"/>
    </row>
    <row r="41" spans="2:11" ht="15" customHeight="1" x14ac:dyDescent="0.3">
      <c r="B41" s="244"/>
      <c r="C41" s="246"/>
      <c r="D41" s="245"/>
      <c r="E41" s="248"/>
      <c r="F41" s="245"/>
      <c r="G41" s="361" t="s">
        <v>1420</v>
      </c>
      <c r="H41" s="361"/>
      <c r="I41" s="361"/>
      <c r="J41" s="361"/>
      <c r="K41" s="242"/>
    </row>
    <row r="42" spans="2:11" ht="15" customHeight="1" x14ac:dyDescent="0.3">
      <c r="B42" s="244"/>
      <c r="C42" s="246"/>
      <c r="D42" s="245"/>
      <c r="E42" s="248" t="s">
        <v>1421</v>
      </c>
      <c r="F42" s="245"/>
      <c r="G42" s="361" t="s">
        <v>1422</v>
      </c>
      <c r="H42" s="361"/>
      <c r="I42" s="361"/>
      <c r="J42" s="361"/>
      <c r="K42" s="242"/>
    </row>
    <row r="43" spans="2:11" ht="15" customHeight="1" x14ac:dyDescent="0.3">
      <c r="B43" s="244"/>
      <c r="C43" s="246"/>
      <c r="D43" s="245"/>
      <c r="E43" s="248" t="s">
        <v>110</v>
      </c>
      <c r="F43" s="245"/>
      <c r="G43" s="361" t="s">
        <v>1423</v>
      </c>
      <c r="H43" s="361"/>
      <c r="I43" s="361"/>
      <c r="J43" s="361"/>
      <c r="K43" s="242"/>
    </row>
    <row r="44" spans="2:11" ht="12.75" customHeight="1" x14ac:dyDescent="0.3">
      <c r="B44" s="244"/>
      <c r="C44" s="246"/>
      <c r="D44" s="245"/>
      <c r="E44" s="245"/>
      <c r="F44" s="245"/>
      <c r="G44" s="245"/>
      <c r="H44" s="245"/>
      <c r="I44" s="245"/>
      <c r="J44" s="245"/>
      <c r="K44" s="242"/>
    </row>
    <row r="45" spans="2:11" ht="15" customHeight="1" x14ac:dyDescent="0.3">
      <c r="B45" s="244"/>
      <c r="C45" s="246"/>
      <c r="D45" s="361" t="s">
        <v>1424</v>
      </c>
      <c r="E45" s="361"/>
      <c r="F45" s="361"/>
      <c r="G45" s="361"/>
      <c r="H45" s="361"/>
      <c r="I45" s="361"/>
      <c r="J45" s="361"/>
      <c r="K45" s="242"/>
    </row>
    <row r="46" spans="2:11" ht="15" customHeight="1" x14ac:dyDescent="0.3">
      <c r="B46" s="244"/>
      <c r="C46" s="246"/>
      <c r="D46" s="246"/>
      <c r="E46" s="361" t="s">
        <v>1425</v>
      </c>
      <c r="F46" s="361"/>
      <c r="G46" s="361"/>
      <c r="H46" s="361"/>
      <c r="I46" s="361"/>
      <c r="J46" s="361"/>
      <c r="K46" s="242"/>
    </row>
    <row r="47" spans="2:11" ht="15" customHeight="1" x14ac:dyDescent="0.3">
      <c r="B47" s="244"/>
      <c r="C47" s="246"/>
      <c r="D47" s="246"/>
      <c r="E47" s="361" t="s">
        <v>1426</v>
      </c>
      <c r="F47" s="361"/>
      <c r="G47" s="361"/>
      <c r="H47" s="361"/>
      <c r="I47" s="361"/>
      <c r="J47" s="361"/>
      <c r="K47" s="242"/>
    </row>
    <row r="48" spans="2:11" ht="15" customHeight="1" x14ac:dyDescent="0.3">
      <c r="B48" s="244"/>
      <c r="C48" s="246"/>
      <c r="D48" s="246"/>
      <c r="E48" s="361" t="s">
        <v>1427</v>
      </c>
      <c r="F48" s="361"/>
      <c r="G48" s="361"/>
      <c r="H48" s="361"/>
      <c r="I48" s="361"/>
      <c r="J48" s="361"/>
      <c r="K48" s="242"/>
    </row>
    <row r="49" spans="2:11" ht="15" customHeight="1" x14ac:dyDescent="0.3">
      <c r="B49" s="244"/>
      <c r="C49" s="246"/>
      <c r="D49" s="361" t="s">
        <v>1428</v>
      </c>
      <c r="E49" s="361"/>
      <c r="F49" s="361"/>
      <c r="G49" s="361"/>
      <c r="H49" s="361"/>
      <c r="I49" s="361"/>
      <c r="J49" s="361"/>
      <c r="K49" s="242"/>
    </row>
    <row r="50" spans="2:11" ht="25.5" customHeight="1" x14ac:dyDescent="0.3">
      <c r="B50" s="241"/>
      <c r="C50" s="362" t="s">
        <v>1429</v>
      </c>
      <c r="D50" s="362"/>
      <c r="E50" s="362"/>
      <c r="F50" s="362"/>
      <c r="G50" s="362"/>
      <c r="H50" s="362"/>
      <c r="I50" s="362"/>
      <c r="J50" s="362"/>
      <c r="K50" s="242"/>
    </row>
    <row r="51" spans="2:11" ht="5.25" customHeight="1" x14ac:dyDescent="0.3">
      <c r="B51" s="241"/>
      <c r="C51" s="243"/>
      <c r="D51" s="243"/>
      <c r="E51" s="243"/>
      <c r="F51" s="243"/>
      <c r="G51" s="243"/>
      <c r="H51" s="243"/>
      <c r="I51" s="243"/>
      <c r="J51" s="243"/>
      <c r="K51" s="242"/>
    </row>
    <row r="52" spans="2:11" ht="15" customHeight="1" x14ac:dyDescent="0.3">
      <c r="B52" s="241"/>
      <c r="C52" s="361" t="s">
        <v>1430</v>
      </c>
      <c r="D52" s="361"/>
      <c r="E52" s="361"/>
      <c r="F52" s="361"/>
      <c r="G52" s="361"/>
      <c r="H52" s="361"/>
      <c r="I52" s="361"/>
      <c r="J52" s="361"/>
      <c r="K52" s="242"/>
    </row>
    <row r="53" spans="2:11" ht="15" customHeight="1" x14ac:dyDescent="0.3">
      <c r="B53" s="241"/>
      <c r="C53" s="361" t="s">
        <v>1431</v>
      </c>
      <c r="D53" s="361"/>
      <c r="E53" s="361"/>
      <c r="F53" s="361"/>
      <c r="G53" s="361"/>
      <c r="H53" s="361"/>
      <c r="I53" s="361"/>
      <c r="J53" s="361"/>
      <c r="K53" s="242"/>
    </row>
    <row r="54" spans="2:11" ht="12.75" customHeight="1" x14ac:dyDescent="0.3">
      <c r="B54" s="241"/>
      <c r="C54" s="245"/>
      <c r="D54" s="245"/>
      <c r="E54" s="245"/>
      <c r="F54" s="245"/>
      <c r="G54" s="245"/>
      <c r="H54" s="245"/>
      <c r="I54" s="245"/>
      <c r="J54" s="245"/>
      <c r="K54" s="242"/>
    </row>
    <row r="55" spans="2:11" ht="15" customHeight="1" x14ac:dyDescent="0.3">
      <c r="B55" s="241"/>
      <c r="C55" s="361" t="s">
        <v>1432</v>
      </c>
      <c r="D55" s="361"/>
      <c r="E55" s="361"/>
      <c r="F55" s="361"/>
      <c r="G55" s="361"/>
      <c r="H55" s="361"/>
      <c r="I55" s="361"/>
      <c r="J55" s="361"/>
      <c r="K55" s="242"/>
    </row>
    <row r="56" spans="2:11" ht="15" customHeight="1" x14ac:dyDescent="0.3">
      <c r="B56" s="241"/>
      <c r="C56" s="246"/>
      <c r="D56" s="361" t="s">
        <v>1433</v>
      </c>
      <c r="E56" s="361"/>
      <c r="F56" s="361"/>
      <c r="G56" s="361"/>
      <c r="H56" s="361"/>
      <c r="I56" s="361"/>
      <c r="J56" s="361"/>
      <c r="K56" s="242"/>
    </row>
    <row r="57" spans="2:11" ht="15" customHeight="1" x14ac:dyDescent="0.3">
      <c r="B57" s="241"/>
      <c r="C57" s="246"/>
      <c r="D57" s="361" t="s">
        <v>1434</v>
      </c>
      <c r="E57" s="361"/>
      <c r="F57" s="361"/>
      <c r="G57" s="361"/>
      <c r="H57" s="361"/>
      <c r="I57" s="361"/>
      <c r="J57" s="361"/>
      <c r="K57" s="242"/>
    </row>
    <row r="58" spans="2:11" ht="15" customHeight="1" x14ac:dyDescent="0.3">
      <c r="B58" s="241"/>
      <c r="C58" s="246"/>
      <c r="D58" s="361" t="s">
        <v>1435</v>
      </c>
      <c r="E58" s="361"/>
      <c r="F58" s="361"/>
      <c r="G58" s="361"/>
      <c r="H58" s="361"/>
      <c r="I58" s="361"/>
      <c r="J58" s="361"/>
      <c r="K58" s="242"/>
    </row>
    <row r="59" spans="2:11" ht="15" customHeight="1" x14ac:dyDescent="0.3">
      <c r="B59" s="241"/>
      <c r="C59" s="246"/>
      <c r="D59" s="361" t="s">
        <v>1436</v>
      </c>
      <c r="E59" s="361"/>
      <c r="F59" s="361"/>
      <c r="G59" s="361"/>
      <c r="H59" s="361"/>
      <c r="I59" s="361"/>
      <c r="J59" s="361"/>
      <c r="K59" s="242"/>
    </row>
    <row r="60" spans="2:11" ht="15" customHeight="1" x14ac:dyDescent="0.3">
      <c r="B60" s="241"/>
      <c r="C60" s="246"/>
      <c r="D60" s="360" t="s">
        <v>1437</v>
      </c>
      <c r="E60" s="360"/>
      <c r="F60" s="360"/>
      <c r="G60" s="360"/>
      <c r="H60" s="360"/>
      <c r="I60" s="360"/>
      <c r="J60" s="360"/>
      <c r="K60" s="242"/>
    </row>
    <row r="61" spans="2:11" ht="15" customHeight="1" x14ac:dyDescent="0.3">
      <c r="B61" s="241"/>
      <c r="C61" s="246"/>
      <c r="D61" s="361" t="s">
        <v>1438</v>
      </c>
      <c r="E61" s="361"/>
      <c r="F61" s="361"/>
      <c r="G61" s="361"/>
      <c r="H61" s="361"/>
      <c r="I61" s="361"/>
      <c r="J61" s="361"/>
      <c r="K61" s="242"/>
    </row>
    <row r="62" spans="2:11" ht="12.75" customHeight="1" x14ac:dyDescent="0.3">
      <c r="B62" s="241"/>
      <c r="C62" s="246"/>
      <c r="D62" s="246"/>
      <c r="E62" s="249"/>
      <c r="F62" s="246"/>
      <c r="G62" s="246"/>
      <c r="H62" s="246"/>
      <c r="I62" s="246"/>
      <c r="J62" s="246"/>
      <c r="K62" s="242"/>
    </row>
    <row r="63" spans="2:11" ht="15" customHeight="1" x14ac:dyDescent="0.3">
      <c r="B63" s="241"/>
      <c r="C63" s="246"/>
      <c r="D63" s="361" t="s">
        <v>1439</v>
      </c>
      <c r="E63" s="361"/>
      <c r="F63" s="361"/>
      <c r="G63" s="361"/>
      <c r="H63" s="361"/>
      <c r="I63" s="361"/>
      <c r="J63" s="361"/>
      <c r="K63" s="242"/>
    </row>
    <row r="64" spans="2:11" ht="15" customHeight="1" x14ac:dyDescent="0.3">
      <c r="B64" s="241"/>
      <c r="C64" s="246"/>
      <c r="D64" s="360" t="s">
        <v>1440</v>
      </c>
      <c r="E64" s="360"/>
      <c r="F64" s="360"/>
      <c r="G64" s="360"/>
      <c r="H64" s="360"/>
      <c r="I64" s="360"/>
      <c r="J64" s="360"/>
      <c r="K64" s="242"/>
    </row>
    <row r="65" spans="2:11" ht="15" customHeight="1" x14ac:dyDescent="0.3">
      <c r="B65" s="241"/>
      <c r="C65" s="246"/>
      <c r="D65" s="361" t="s">
        <v>1441</v>
      </c>
      <c r="E65" s="361"/>
      <c r="F65" s="361"/>
      <c r="G65" s="361"/>
      <c r="H65" s="361"/>
      <c r="I65" s="361"/>
      <c r="J65" s="361"/>
      <c r="K65" s="242"/>
    </row>
    <row r="66" spans="2:11" ht="15" customHeight="1" x14ac:dyDescent="0.3">
      <c r="B66" s="241"/>
      <c r="C66" s="246"/>
      <c r="D66" s="361" t="s">
        <v>1442</v>
      </c>
      <c r="E66" s="361"/>
      <c r="F66" s="361"/>
      <c r="G66" s="361"/>
      <c r="H66" s="361"/>
      <c r="I66" s="361"/>
      <c r="J66" s="361"/>
      <c r="K66" s="242"/>
    </row>
    <row r="67" spans="2:11" ht="15" customHeight="1" x14ac:dyDescent="0.3">
      <c r="B67" s="241"/>
      <c r="C67" s="246"/>
      <c r="D67" s="361" t="s">
        <v>1443</v>
      </c>
      <c r="E67" s="361"/>
      <c r="F67" s="361"/>
      <c r="G67" s="361"/>
      <c r="H67" s="361"/>
      <c r="I67" s="361"/>
      <c r="J67" s="361"/>
      <c r="K67" s="242"/>
    </row>
    <row r="68" spans="2:11" ht="15" customHeight="1" x14ac:dyDescent="0.3">
      <c r="B68" s="241"/>
      <c r="C68" s="246"/>
      <c r="D68" s="361" t="s">
        <v>1444</v>
      </c>
      <c r="E68" s="361"/>
      <c r="F68" s="361"/>
      <c r="G68" s="361"/>
      <c r="H68" s="361"/>
      <c r="I68" s="361"/>
      <c r="J68" s="361"/>
      <c r="K68" s="242"/>
    </row>
    <row r="69" spans="2:11" ht="12.75" customHeight="1" x14ac:dyDescent="0.3">
      <c r="B69" s="250"/>
      <c r="C69" s="251"/>
      <c r="D69" s="251"/>
      <c r="E69" s="251"/>
      <c r="F69" s="251"/>
      <c r="G69" s="251"/>
      <c r="H69" s="251"/>
      <c r="I69" s="251"/>
      <c r="J69" s="251"/>
      <c r="K69" s="252"/>
    </row>
    <row r="70" spans="2:11" ht="18.75" customHeight="1" x14ac:dyDescent="0.3">
      <c r="B70" s="253"/>
      <c r="C70" s="253"/>
      <c r="D70" s="253"/>
      <c r="E70" s="253"/>
      <c r="F70" s="253"/>
      <c r="G70" s="253"/>
      <c r="H70" s="253"/>
      <c r="I70" s="253"/>
      <c r="J70" s="253"/>
      <c r="K70" s="254"/>
    </row>
    <row r="71" spans="2:11" ht="18.75" customHeight="1" x14ac:dyDescent="0.3">
      <c r="B71" s="254"/>
      <c r="C71" s="254"/>
      <c r="D71" s="254"/>
      <c r="E71" s="254"/>
      <c r="F71" s="254"/>
      <c r="G71" s="254"/>
      <c r="H71" s="254"/>
      <c r="I71" s="254"/>
      <c r="J71" s="254"/>
      <c r="K71" s="254"/>
    </row>
    <row r="72" spans="2:11" ht="7.5" customHeight="1" x14ac:dyDescent="0.3">
      <c r="B72" s="255"/>
      <c r="C72" s="256"/>
      <c r="D72" s="256"/>
      <c r="E72" s="256"/>
      <c r="F72" s="256"/>
      <c r="G72" s="256"/>
      <c r="H72" s="256"/>
      <c r="I72" s="256"/>
      <c r="J72" s="256"/>
      <c r="K72" s="257"/>
    </row>
    <row r="73" spans="2:11" ht="45" customHeight="1" x14ac:dyDescent="0.3">
      <c r="B73" s="258"/>
      <c r="C73" s="359" t="s">
        <v>1382</v>
      </c>
      <c r="D73" s="359"/>
      <c r="E73" s="359"/>
      <c r="F73" s="359"/>
      <c r="G73" s="359"/>
      <c r="H73" s="359"/>
      <c r="I73" s="359"/>
      <c r="J73" s="359"/>
      <c r="K73" s="259"/>
    </row>
    <row r="74" spans="2:11" ht="17.25" customHeight="1" x14ac:dyDescent="0.3">
      <c r="B74" s="258"/>
      <c r="C74" s="260" t="s">
        <v>1445</v>
      </c>
      <c r="D74" s="260"/>
      <c r="E74" s="260"/>
      <c r="F74" s="260" t="s">
        <v>1446</v>
      </c>
      <c r="G74" s="261"/>
      <c r="H74" s="260" t="s">
        <v>106</v>
      </c>
      <c r="I74" s="260" t="s">
        <v>61</v>
      </c>
      <c r="J74" s="260" t="s">
        <v>1447</v>
      </c>
      <c r="K74" s="259"/>
    </row>
    <row r="75" spans="2:11" ht="17.25" customHeight="1" x14ac:dyDescent="0.3">
      <c r="B75" s="258"/>
      <c r="C75" s="262" t="s">
        <v>1448</v>
      </c>
      <c r="D75" s="262"/>
      <c r="E75" s="262"/>
      <c r="F75" s="263" t="s">
        <v>1449</v>
      </c>
      <c r="G75" s="264"/>
      <c r="H75" s="262"/>
      <c r="I75" s="262"/>
      <c r="J75" s="262" t="s">
        <v>1450</v>
      </c>
      <c r="K75" s="259"/>
    </row>
    <row r="76" spans="2:11" ht="5.25" customHeight="1" x14ac:dyDescent="0.3">
      <c r="B76" s="258"/>
      <c r="C76" s="265"/>
      <c r="D76" s="265"/>
      <c r="E76" s="265"/>
      <c r="F76" s="265"/>
      <c r="G76" s="266"/>
      <c r="H76" s="265"/>
      <c r="I76" s="265"/>
      <c r="J76" s="265"/>
      <c r="K76" s="259"/>
    </row>
    <row r="77" spans="2:11" ht="15" customHeight="1" x14ac:dyDescent="0.3">
      <c r="B77" s="258"/>
      <c r="C77" s="248" t="s">
        <v>57</v>
      </c>
      <c r="D77" s="265"/>
      <c r="E77" s="265"/>
      <c r="F77" s="267" t="s">
        <v>1451</v>
      </c>
      <c r="G77" s="266"/>
      <c r="H77" s="248" t="s">
        <v>1452</v>
      </c>
      <c r="I77" s="248" t="s">
        <v>1453</v>
      </c>
      <c r="J77" s="248">
        <v>20</v>
      </c>
      <c r="K77" s="259"/>
    </row>
    <row r="78" spans="2:11" ht="15" customHeight="1" x14ac:dyDescent="0.3">
      <c r="B78" s="258"/>
      <c r="C78" s="248" t="s">
        <v>1454</v>
      </c>
      <c r="D78" s="248"/>
      <c r="E78" s="248"/>
      <c r="F78" s="267" t="s">
        <v>1451</v>
      </c>
      <c r="G78" s="266"/>
      <c r="H78" s="248" t="s">
        <v>1455</v>
      </c>
      <c r="I78" s="248" t="s">
        <v>1453</v>
      </c>
      <c r="J78" s="248">
        <v>120</v>
      </c>
      <c r="K78" s="259"/>
    </row>
    <row r="79" spans="2:11" ht="15" customHeight="1" x14ac:dyDescent="0.3">
      <c r="B79" s="268"/>
      <c r="C79" s="248" t="s">
        <v>1456</v>
      </c>
      <c r="D79" s="248"/>
      <c r="E79" s="248"/>
      <c r="F79" s="267" t="s">
        <v>1457</v>
      </c>
      <c r="G79" s="266"/>
      <c r="H79" s="248" t="s">
        <v>1458</v>
      </c>
      <c r="I79" s="248" t="s">
        <v>1453</v>
      </c>
      <c r="J79" s="248">
        <v>50</v>
      </c>
      <c r="K79" s="259"/>
    </row>
    <row r="80" spans="2:11" ht="15" customHeight="1" x14ac:dyDescent="0.3">
      <c r="B80" s="268"/>
      <c r="C80" s="248" t="s">
        <v>1459</v>
      </c>
      <c r="D80" s="248"/>
      <c r="E80" s="248"/>
      <c r="F80" s="267" t="s">
        <v>1451</v>
      </c>
      <c r="G80" s="266"/>
      <c r="H80" s="248" t="s">
        <v>1460</v>
      </c>
      <c r="I80" s="248" t="s">
        <v>1461</v>
      </c>
      <c r="J80" s="248"/>
      <c r="K80" s="259"/>
    </row>
    <row r="81" spans="2:11" ht="15" customHeight="1" x14ac:dyDescent="0.3">
      <c r="B81" s="268"/>
      <c r="C81" s="269" t="s">
        <v>1462</v>
      </c>
      <c r="D81" s="269"/>
      <c r="E81" s="269"/>
      <c r="F81" s="270" t="s">
        <v>1457</v>
      </c>
      <c r="G81" s="269"/>
      <c r="H81" s="269" t="s">
        <v>1463</v>
      </c>
      <c r="I81" s="269" t="s">
        <v>1453</v>
      </c>
      <c r="J81" s="269">
        <v>15</v>
      </c>
      <c r="K81" s="259"/>
    </row>
    <row r="82" spans="2:11" ht="15" customHeight="1" x14ac:dyDescent="0.3">
      <c r="B82" s="268"/>
      <c r="C82" s="269" t="s">
        <v>1464</v>
      </c>
      <c r="D82" s="269"/>
      <c r="E82" s="269"/>
      <c r="F82" s="270" t="s">
        <v>1457</v>
      </c>
      <c r="G82" s="269"/>
      <c r="H82" s="269" t="s">
        <v>1465</v>
      </c>
      <c r="I82" s="269" t="s">
        <v>1453</v>
      </c>
      <c r="J82" s="269">
        <v>15</v>
      </c>
      <c r="K82" s="259"/>
    </row>
    <row r="83" spans="2:11" ht="15" customHeight="1" x14ac:dyDescent="0.3">
      <c r="B83" s="268"/>
      <c r="C83" s="269" t="s">
        <v>1466</v>
      </c>
      <c r="D83" s="269"/>
      <c r="E83" s="269"/>
      <c r="F83" s="270" t="s">
        <v>1457</v>
      </c>
      <c r="G83" s="269"/>
      <c r="H83" s="269" t="s">
        <v>1467</v>
      </c>
      <c r="I83" s="269" t="s">
        <v>1453</v>
      </c>
      <c r="J83" s="269">
        <v>20</v>
      </c>
      <c r="K83" s="259"/>
    </row>
    <row r="84" spans="2:11" ht="15" customHeight="1" x14ac:dyDescent="0.3">
      <c r="B84" s="268"/>
      <c r="C84" s="269" t="s">
        <v>1468</v>
      </c>
      <c r="D84" s="269"/>
      <c r="E84" s="269"/>
      <c r="F84" s="270" t="s">
        <v>1457</v>
      </c>
      <c r="G84" s="269"/>
      <c r="H84" s="269" t="s">
        <v>1469</v>
      </c>
      <c r="I84" s="269" t="s">
        <v>1453</v>
      </c>
      <c r="J84" s="269">
        <v>20</v>
      </c>
      <c r="K84" s="259"/>
    </row>
    <row r="85" spans="2:11" ht="15" customHeight="1" x14ac:dyDescent="0.3">
      <c r="B85" s="268"/>
      <c r="C85" s="248" t="s">
        <v>1470</v>
      </c>
      <c r="D85" s="248"/>
      <c r="E85" s="248"/>
      <c r="F85" s="267" t="s">
        <v>1457</v>
      </c>
      <c r="G85" s="266"/>
      <c r="H85" s="248" t="s">
        <v>1471</v>
      </c>
      <c r="I85" s="248" t="s">
        <v>1453</v>
      </c>
      <c r="J85" s="248">
        <v>50</v>
      </c>
      <c r="K85" s="259"/>
    </row>
    <row r="86" spans="2:11" ht="15" customHeight="1" x14ac:dyDescent="0.3">
      <c r="B86" s="268"/>
      <c r="C86" s="248" t="s">
        <v>1472</v>
      </c>
      <c r="D86" s="248"/>
      <c r="E86" s="248"/>
      <c r="F86" s="267" t="s">
        <v>1457</v>
      </c>
      <c r="G86" s="266"/>
      <c r="H86" s="248" t="s">
        <v>1473</v>
      </c>
      <c r="I86" s="248" t="s">
        <v>1453</v>
      </c>
      <c r="J86" s="248">
        <v>20</v>
      </c>
      <c r="K86" s="259"/>
    </row>
    <row r="87" spans="2:11" ht="15" customHeight="1" x14ac:dyDescent="0.3">
      <c r="B87" s="268"/>
      <c r="C87" s="248" t="s">
        <v>1474</v>
      </c>
      <c r="D87" s="248"/>
      <c r="E87" s="248"/>
      <c r="F87" s="267" t="s">
        <v>1457</v>
      </c>
      <c r="G87" s="266"/>
      <c r="H87" s="248" t="s">
        <v>1475</v>
      </c>
      <c r="I87" s="248" t="s">
        <v>1453</v>
      </c>
      <c r="J87" s="248">
        <v>20</v>
      </c>
      <c r="K87" s="259"/>
    </row>
    <row r="88" spans="2:11" ht="15" customHeight="1" x14ac:dyDescent="0.3">
      <c r="B88" s="268"/>
      <c r="C88" s="248" t="s">
        <v>1476</v>
      </c>
      <c r="D88" s="248"/>
      <c r="E88" s="248"/>
      <c r="F88" s="267" t="s">
        <v>1457</v>
      </c>
      <c r="G88" s="266"/>
      <c r="H88" s="248" t="s">
        <v>1477</v>
      </c>
      <c r="I88" s="248" t="s">
        <v>1453</v>
      </c>
      <c r="J88" s="248">
        <v>50</v>
      </c>
      <c r="K88" s="259"/>
    </row>
    <row r="89" spans="2:11" ht="15" customHeight="1" x14ac:dyDescent="0.3">
      <c r="B89" s="268"/>
      <c r="C89" s="248" t="s">
        <v>1478</v>
      </c>
      <c r="D89" s="248"/>
      <c r="E89" s="248"/>
      <c r="F89" s="267" t="s">
        <v>1457</v>
      </c>
      <c r="G89" s="266"/>
      <c r="H89" s="248" t="s">
        <v>1478</v>
      </c>
      <c r="I89" s="248" t="s">
        <v>1453</v>
      </c>
      <c r="J89" s="248">
        <v>50</v>
      </c>
      <c r="K89" s="259"/>
    </row>
    <row r="90" spans="2:11" ht="15" customHeight="1" x14ac:dyDescent="0.3">
      <c r="B90" s="268"/>
      <c r="C90" s="248" t="s">
        <v>111</v>
      </c>
      <c r="D90" s="248"/>
      <c r="E90" s="248"/>
      <c r="F90" s="267" t="s">
        <v>1457</v>
      </c>
      <c r="G90" s="266"/>
      <c r="H90" s="248" t="s">
        <v>1479</v>
      </c>
      <c r="I90" s="248" t="s">
        <v>1453</v>
      </c>
      <c r="J90" s="248">
        <v>255</v>
      </c>
      <c r="K90" s="259"/>
    </row>
    <row r="91" spans="2:11" ht="15" customHeight="1" x14ac:dyDescent="0.3">
      <c r="B91" s="268"/>
      <c r="C91" s="248" t="s">
        <v>1480</v>
      </c>
      <c r="D91" s="248"/>
      <c r="E91" s="248"/>
      <c r="F91" s="267" t="s">
        <v>1451</v>
      </c>
      <c r="G91" s="266"/>
      <c r="H91" s="248" t="s">
        <v>1481</v>
      </c>
      <c r="I91" s="248" t="s">
        <v>1482</v>
      </c>
      <c r="J91" s="248"/>
      <c r="K91" s="259"/>
    </row>
    <row r="92" spans="2:11" ht="15" customHeight="1" x14ac:dyDescent="0.3">
      <c r="B92" s="268"/>
      <c r="C92" s="248" t="s">
        <v>1483</v>
      </c>
      <c r="D92" s="248"/>
      <c r="E92" s="248"/>
      <c r="F92" s="267" t="s">
        <v>1451</v>
      </c>
      <c r="G92" s="266"/>
      <c r="H92" s="248" t="s">
        <v>1484</v>
      </c>
      <c r="I92" s="248" t="s">
        <v>1485</v>
      </c>
      <c r="J92" s="248"/>
      <c r="K92" s="259"/>
    </row>
    <row r="93" spans="2:11" ht="15" customHeight="1" x14ac:dyDescent="0.3">
      <c r="B93" s="268"/>
      <c r="C93" s="248" t="s">
        <v>1486</v>
      </c>
      <c r="D93" s="248"/>
      <c r="E93" s="248"/>
      <c r="F93" s="267" t="s">
        <v>1451</v>
      </c>
      <c r="G93" s="266"/>
      <c r="H93" s="248" t="s">
        <v>1486</v>
      </c>
      <c r="I93" s="248" t="s">
        <v>1485</v>
      </c>
      <c r="J93" s="248"/>
      <c r="K93" s="259"/>
    </row>
    <row r="94" spans="2:11" ht="15" customHeight="1" x14ac:dyDescent="0.3">
      <c r="B94" s="268"/>
      <c r="C94" s="248" t="s">
        <v>42</v>
      </c>
      <c r="D94" s="248"/>
      <c r="E94" s="248"/>
      <c r="F94" s="267" t="s">
        <v>1451</v>
      </c>
      <c r="G94" s="266"/>
      <c r="H94" s="248" t="s">
        <v>1487</v>
      </c>
      <c r="I94" s="248" t="s">
        <v>1485</v>
      </c>
      <c r="J94" s="248"/>
      <c r="K94" s="259"/>
    </row>
    <row r="95" spans="2:11" ht="15" customHeight="1" x14ac:dyDescent="0.3">
      <c r="B95" s="268"/>
      <c r="C95" s="248" t="s">
        <v>52</v>
      </c>
      <c r="D95" s="248"/>
      <c r="E95" s="248"/>
      <c r="F95" s="267" t="s">
        <v>1451</v>
      </c>
      <c r="G95" s="266"/>
      <c r="H95" s="248" t="s">
        <v>1488</v>
      </c>
      <c r="I95" s="248" t="s">
        <v>1485</v>
      </c>
      <c r="J95" s="248"/>
      <c r="K95" s="259"/>
    </row>
    <row r="96" spans="2:11" ht="15" customHeight="1" x14ac:dyDescent="0.3">
      <c r="B96" s="271"/>
      <c r="C96" s="272"/>
      <c r="D96" s="272"/>
      <c r="E96" s="272"/>
      <c r="F96" s="272"/>
      <c r="G96" s="272"/>
      <c r="H96" s="272"/>
      <c r="I96" s="272"/>
      <c r="J96" s="272"/>
      <c r="K96" s="273"/>
    </row>
    <row r="97" spans="2:11" ht="18.75" customHeight="1" x14ac:dyDescent="0.3">
      <c r="B97" s="274"/>
      <c r="C97" s="275"/>
      <c r="D97" s="275"/>
      <c r="E97" s="275"/>
      <c r="F97" s="275"/>
      <c r="G97" s="275"/>
      <c r="H97" s="275"/>
      <c r="I97" s="275"/>
      <c r="J97" s="275"/>
      <c r="K97" s="274"/>
    </row>
    <row r="98" spans="2:11" ht="18.75" customHeight="1" x14ac:dyDescent="0.3">
      <c r="B98" s="254"/>
      <c r="C98" s="254"/>
      <c r="D98" s="254"/>
      <c r="E98" s="254"/>
      <c r="F98" s="254"/>
      <c r="G98" s="254"/>
      <c r="H98" s="254"/>
      <c r="I98" s="254"/>
      <c r="J98" s="254"/>
      <c r="K98" s="254"/>
    </row>
    <row r="99" spans="2:11" ht="7.5" customHeight="1" x14ac:dyDescent="0.3">
      <c r="B99" s="255"/>
      <c r="C99" s="256"/>
      <c r="D99" s="256"/>
      <c r="E99" s="256"/>
      <c r="F99" s="256"/>
      <c r="G99" s="256"/>
      <c r="H99" s="256"/>
      <c r="I99" s="256"/>
      <c r="J99" s="256"/>
      <c r="K99" s="257"/>
    </row>
    <row r="100" spans="2:11" ht="45" customHeight="1" x14ac:dyDescent="0.3">
      <c r="B100" s="258"/>
      <c r="C100" s="359" t="s">
        <v>1489</v>
      </c>
      <c r="D100" s="359"/>
      <c r="E100" s="359"/>
      <c r="F100" s="359"/>
      <c r="G100" s="359"/>
      <c r="H100" s="359"/>
      <c r="I100" s="359"/>
      <c r="J100" s="359"/>
      <c r="K100" s="259"/>
    </row>
    <row r="101" spans="2:11" ht="17.25" customHeight="1" x14ac:dyDescent="0.3">
      <c r="B101" s="258"/>
      <c r="C101" s="260" t="s">
        <v>1445</v>
      </c>
      <c r="D101" s="260"/>
      <c r="E101" s="260"/>
      <c r="F101" s="260" t="s">
        <v>1446</v>
      </c>
      <c r="G101" s="261"/>
      <c r="H101" s="260" t="s">
        <v>106</v>
      </c>
      <c r="I101" s="260" t="s">
        <v>61</v>
      </c>
      <c r="J101" s="260" t="s">
        <v>1447</v>
      </c>
      <c r="K101" s="259"/>
    </row>
    <row r="102" spans="2:11" ht="17.25" customHeight="1" x14ac:dyDescent="0.3">
      <c r="B102" s="258"/>
      <c r="C102" s="262" t="s">
        <v>1448</v>
      </c>
      <c r="D102" s="262"/>
      <c r="E102" s="262"/>
      <c r="F102" s="263" t="s">
        <v>1449</v>
      </c>
      <c r="G102" s="264"/>
      <c r="H102" s="262"/>
      <c r="I102" s="262"/>
      <c r="J102" s="262" t="s">
        <v>1450</v>
      </c>
      <c r="K102" s="259"/>
    </row>
    <row r="103" spans="2:11" ht="5.25" customHeight="1" x14ac:dyDescent="0.3">
      <c r="B103" s="258"/>
      <c r="C103" s="260"/>
      <c r="D103" s="260"/>
      <c r="E103" s="260"/>
      <c r="F103" s="260"/>
      <c r="G103" s="276"/>
      <c r="H103" s="260"/>
      <c r="I103" s="260"/>
      <c r="J103" s="260"/>
      <c r="K103" s="259"/>
    </row>
    <row r="104" spans="2:11" ht="15" customHeight="1" x14ac:dyDescent="0.3">
      <c r="B104" s="258"/>
      <c r="C104" s="248" t="s">
        <v>57</v>
      </c>
      <c r="D104" s="265"/>
      <c r="E104" s="265"/>
      <c r="F104" s="267" t="s">
        <v>1451</v>
      </c>
      <c r="G104" s="276"/>
      <c r="H104" s="248" t="s">
        <v>1490</v>
      </c>
      <c r="I104" s="248" t="s">
        <v>1453</v>
      </c>
      <c r="J104" s="248">
        <v>20</v>
      </c>
      <c r="K104" s="259"/>
    </row>
    <row r="105" spans="2:11" ht="15" customHeight="1" x14ac:dyDescent="0.3">
      <c r="B105" s="258"/>
      <c r="C105" s="248" t="s">
        <v>1454</v>
      </c>
      <c r="D105" s="248"/>
      <c r="E105" s="248"/>
      <c r="F105" s="267" t="s">
        <v>1451</v>
      </c>
      <c r="G105" s="248"/>
      <c r="H105" s="248" t="s">
        <v>1490</v>
      </c>
      <c r="I105" s="248" t="s">
        <v>1453</v>
      </c>
      <c r="J105" s="248">
        <v>120</v>
      </c>
      <c r="K105" s="259"/>
    </row>
    <row r="106" spans="2:11" ht="15" customHeight="1" x14ac:dyDescent="0.3">
      <c r="B106" s="268"/>
      <c r="C106" s="248" t="s">
        <v>1456</v>
      </c>
      <c r="D106" s="248"/>
      <c r="E106" s="248"/>
      <c r="F106" s="267" t="s">
        <v>1457</v>
      </c>
      <c r="G106" s="248"/>
      <c r="H106" s="248" t="s">
        <v>1490</v>
      </c>
      <c r="I106" s="248" t="s">
        <v>1453</v>
      </c>
      <c r="J106" s="248">
        <v>50</v>
      </c>
      <c r="K106" s="259"/>
    </row>
    <row r="107" spans="2:11" ht="15" customHeight="1" x14ac:dyDescent="0.3">
      <c r="B107" s="268"/>
      <c r="C107" s="248" t="s">
        <v>1459</v>
      </c>
      <c r="D107" s="248"/>
      <c r="E107" s="248"/>
      <c r="F107" s="267" t="s">
        <v>1451</v>
      </c>
      <c r="G107" s="248"/>
      <c r="H107" s="248" t="s">
        <v>1490</v>
      </c>
      <c r="I107" s="248" t="s">
        <v>1461</v>
      </c>
      <c r="J107" s="248"/>
      <c r="K107" s="259"/>
    </row>
    <row r="108" spans="2:11" ht="15" customHeight="1" x14ac:dyDescent="0.3">
      <c r="B108" s="268"/>
      <c r="C108" s="248" t="s">
        <v>1470</v>
      </c>
      <c r="D108" s="248"/>
      <c r="E108" s="248"/>
      <c r="F108" s="267" t="s">
        <v>1457</v>
      </c>
      <c r="G108" s="248"/>
      <c r="H108" s="248" t="s">
        <v>1490</v>
      </c>
      <c r="I108" s="248" t="s">
        <v>1453</v>
      </c>
      <c r="J108" s="248">
        <v>50</v>
      </c>
      <c r="K108" s="259"/>
    </row>
    <row r="109" spans="2:11" ht="15" customHeight="1" x14ac:dyDescent="0.3">
      <c r="B109" s="268"/>
      <c r="C109" s="248" t="s">
        <v>1478</v>
      </c>
      <c r="D109" s="248"/>
      <c r="E109" s="248"/>
      <c r="F109" s="267" t="s">
        <v>1457</v>
      </c>
      <c r="G109" s="248"/>
      <c r="H109" s="248" t="s">
        <v>1490</v>
      </c>
      <c r="I109" s="248" t="s">
        <v>1453</v>
      </c>
      <c r="J109" s="248">
        <v>50</v>
      </c>
      <c r="K109" s="259"/>
    </row>
    <row r="110" spans="2:11" ht="15" customHeight="1" x14ac:dyDescent="0.3">
      <c r="B110" s="268"/>
      <c r="C110" s="248" t="s">
        <v>1476</v>
      </c>
      <c r="D110" s="248"/>
      <c r="E110" s="248"/>
      <c r="F110" s="267" t="s">
        <v>1457</v>
      </c>
      <c r="G110" s="248"/>
      <c r="H110" s="248" t="s">
        <v>1490</v>
      </c>
      <c r="I110" s="248" t="s">
        <v>1453</v>
      </c>
      <c r="J110" s="248">
        <v>50</v>
      </c>
      <c r="K110" s="259"/>
    </row>
    <row r="111" spans="2:11" ht="15" customHeight="1" x14ac:dyDescent="0.3">
      <c r="B111" s="268"/>
      <c r="C111" s="248" t="s">
        <v>57</v>
      </c>
      <c r="D111" s="248"/>
      <c r="E111" s="248"/>
      <c r="F111" s="267" t="s">
        <v>1451</v>
      </c>
      <c r="G111" s="248"/>
      <c r="H111" s="248" t="s">
        <v>1491</v>
      </c>
      <c r="I111" s="248" t="s">
        <v>1453</v>
      </c>
      <c r="J111" s="248">
        <v>20</v>
      </c>
      <c r="K111" s="259"/>
    </row>
    <row r="112" spans="2:11" ht="15" customHeight="1" x14ac:dyDescent="0.3">
      <c r="B112" s="268"/>
      <c r="C112" s="248" t="s">
        <v>1492</v>
      </c>
      <c r="D112" s="248"/>
      <c r="E112" s="248"/>
      <c r="F112" s="267" t="s">
        <v>1451</v>
      </c>
      <c r="G112" s="248"/>
      <c r="H112" s="248" t="s">
        <v>1493</v>
      </c>
      <c r="I112" s="248" t="s">
        <v>1453</v>
      </c>
      <c r="J112" s="248">
        <v>120</v>
      </c>
      <c r="K112" s="259"/>
    </row>
    <row r="113" spans="2:11" ht="15" customHeight="1" x14ac:dyDescent="0.3">
      <c r="B113" s="268"/>
      <c r="C113" s="248" t="s">
        <v>42</v>
      </c>
      <c r="D113" s="248"/>
      <c r="E113" s="248"/>
      <c r="F113" s="267" t="s">
        <v>1451</v>
      </c>
      <c r="G113" s="248"/>
      <c r="H113" s="248" t="s">
        <v>1494</v>
      </c>
      <c r="I113" s="248" t="s">
        <v>1485</v>
      </c>
      <c r="J113" s="248"/>
      <c r="K113" s="259"/>
    </row>
    <row r="114" spans="2:11" ht="15" customHeight="1" x14ac:dyDescent="0.3">
      <c r="B114" s="268"/>
      <c r="C114" s="248" t="s">
        <v>52</v>
      </c>
      <c r="D114" s="248"/>
      <c r="E114" s="248"/>
      <c r="F114" s="267" t="s">
        <v>1451</v>
      </c>
      <c r="G114" s="248"/>
      <c r="H114" s="248" t="s">
        <v>1495</v>
      </c>
      <c r="I114" s="248" t="s">
        <v>1485</v>
      </c>
      <c r="J114" s="248"/>
      <c r="K114" s="259"/>
    </row>
    <row r="115" spans="2:11" ht="15" customHeight="1" x14ac:dyDescent="0.3">
      <c r="B115" s="268"/>
      <c r="C115" s="248" t="s">
        <v>61</v>
      </c>
      <c r="D115" s="248"/>
      <c r="E115" s="248"/>
      <c r="F115" s="267" t="s">
        <v>1451</v>
      </c>
      <c r="G115" s="248"/>
      <c r="H115" s="248" t="s">
        <v>1496</v>
      </c>
      <c r="I115" s="248" t="s">
        <v>1497</v>
      </c>
      <c r="J115" s="248"/>
      <c r="K115" s="259"/>
    </row>
    <row r="116" spans="2:11" ht="15" customHeight="1" x14ac:dyDescent="0.3">
      <c r="B116" s="271"/>
      <c r="C116" s="277"/>
      <c r="D116" s="277"/>
      <c r="E116" s="277"/>
      <c r="F116" s="277"/>
      <c r="G116" s="277"/>
      <c r="H116" s="277"/>
      <c r="I116" s="277"/>
      <c r="J116" s="277"/>
      <c r="K116" s="273"/>
    </row>
    <row r="117" spans="2:11" ht="18.75" customHeight="1" x14ac:dyDescent="0.3">
      <c r="B117" s="278"/>
      <c r="C117" s="245"/>
      <c r="D117" s="245"/>
      <c r="E117" s="245"/>
      <c r="F117" s="279"/>
      <c r="G117" s="245"/>
      <c r="H117" s="245"/>
      <c r="I117" s="245"/>
      <c r="J117" s="245"/>
      <c r="K117" s="278"/>
    </row>
    <row r="118" spans="2:11" ht="18.75" customHeight="1" x14ac:dyDescent="0.3">
      <c r="B118" s="254"/>
      <c r="C118" s="254"/>
      <c r="D118" s="254"/>
      <c r="E118" s="254"/>
      <c r="F118" s="254"/>
      <c r="G118" s="254"/>
      <c r="H118" s="254"/>
      <c r="I118" s="254"/>
      <c r="J118" s="254"/>
      <c r="K118" s="254"/>
    </row>
    <row r="119" spans="2:11" ht="7.5" customHeight="1" x14ac:dyDescent="0.3">
      <c r="B119" s="280"/>
      <c r="C119" s="281"/>
      <c r="D119" s="281"/>
      <c r="E119" s="281"/>
      <c r="F119" s="281"/>
      <c r="G119" s="281"/>
      <c r="H119" s="281"/>
      <c r="I119" s="281"/>
      <c r="J119" s="281"/>
      <c r="K119" s="282"/>
    </row>
    <row r="120" spans="2:11" ht="45" customHeight="1" x14ac:dyDescent="0.3">
      <c r="B120" s="283"/>
      <c r="C120" s="356" t="s">
        <v>1498</v>
      </c>
      <c r="D120" s="356"/>
      <c r="E120" s="356"/>
      <c r="F120" s="356"/>
      <c r="G120" s="356"/>
      <c r="H120" s="356"/>
      <c r="I120" s="356"/>
      <c r="J120" s="356"/>
      <c r="K120" s="284"/>
    </row>
    <row r="121" spans="2:11" ht="17.25" customHeight="1" x14ac:dyDescent="0.3">
      <c r="B121" s="285"/>
      <c r="C121" s="260" t="s">
        <v>1445</v>
      </c>
      <c r="D121" s="260"/>
      <c r="E121" s="260"/>
      <c r="F121" s="260" t="s">
        <v>1446</v>
      </c>
      <c r="G121" s="261"/>
      <c r="H121" s="260" t="s">
        <v>106</v>
      </c>
      <c r="I121" s="260" t="s">
        <v>61</v>
      </c>
      <c r="J121" s="260" t="s">
        <v>1447</v>
      </c>
      <c r="K121" s="286"/>
    </row>
    <row r="122" spans="2:11" ht="17.25" customHeight="1" x14ac:dyDescent="0.3">
      <c r="B122" s="285"/>
      <c r="C122" s="262" t="s">
        <v>1448</v>
      </c>
      <c r="D122" s="262"/>
      <c r="E122" s="262"/>
      <c r="F122" s="263" t="s">
        <v>1449</v>
      </c>
      <c r="G122" s="264"/>
      <c r="H122" s="262"/>
      <c r="I122" s="262"/>
      <c r="J122" s="262" t="s">
        <v>1450</v>
      </c>
      <c r="K122" s="286"/>
    </row>
    <row r="123" spans="2:11" ht="5.25" customHeight="1" x14ac:dyDescent="0.3">
      <c r="B123" s="287"/>
      <c r="C123" s="265"/>
      <c r="D123" s="265"/>
      <c r="E123" s="265"/>
      <c r="F123" s="265"/>
      <c r="G123" s="248"/>
      <c r="H123" s="265"/>
      <c r="I123" s="265"/>
      <c r="J123" s="265"/>
      <c r="K123" s="288"/>
    </row>
    <row r="124" spans="2:11" ht="15" customHeight="1" x14ac:dyDescent="0.3">
      <c r="B124" s="287"/>
      <c r="C124" s="248" t="s">
        <v>1454</v>
      </c>
      <c r="D124" s="265"/>
      <c r="E124" s="265"/>
      <c r="F124" s="267" t="s">
        <v>1451</v>
      </c>
      <c r="G124" s="248"/>
      <c r="H124" s="248" t="s">
        <v>1490</v>
      </c>
      <c r="I124" s="248" t="s">
        <v>1453</v>
      </c>
      <c r="J124" s="248">
        <v>120</v>
      </c>
      <c r="K124" s="289"/>
    </row>
    <row r="125" spans="2:11" ht="15" customHeight="1" x14ac:dyDescent="0.3">
      <c r="B125" s="287"/>
      <c r="C125" s="248" t="s">
        <v>1499</v>
      </c>
      <c r="D125" s="248"/>
      <c r="E125" s="248"/>
      <c r="F125" s="267" t="s">
        <v>1451</v>
      </c>
      <c r="G125" s="248"/>
      <c r="H125" s="248" t="s">
        <v>1500</v>
      </c>
      <c r="I125" s="248" t="s">
        <v>1453</v>
      </c>
      <c r="J125" s="248" t="s">
        <v>1501</v>
      </c>
      <c r="K125" s="289"/>
    </row>
    <row r="126" spans="2:11" ht="15" customHeight="1" x14ac:dyDescent="0.3">
      <c r="B126" s="287"/>
      <c r="C126" s="248" t="s">
        <v>1400</v>
      </c>
      <c r="D126" s="248"/>
      <c r="E126" s="248"/>
      <c r="F126" s="267" t="s">
        <v>1451</v>
      </c>
      <c r="G126" s="248"/>
      <c r="H126" s="248" t="s">
        <v>1502</v>
      </c>
      <c r="I126" s="248" t="s">
        <v>1453</v>
      </c>
      <c r="J126" s="248" t="s">
        <v>1501</v>
      </c>
      <c r="K126" s="289"/>
    </row>
    <row r="127" spans="2:11" ht="15" customHeight="1" x14ac:dyDescent="0.3">
      <c r="B127" s="287"/>
      <c r="C127" s="248" t="s">
        <v>1462</v>
      </c>
      <c r="D127" s="248"/>
      <c r="E127" s="248"/>
      <c r="F127" s="267" t="s">
        <v>1457</v>
      </c>
      <c r="G127" s="248"/>
      <c r="H127" s="248" t="s">
        <v>1463</v>
      </c>
      <c r="I127" s="248" t="s">
        <v>1453</v>
      </c>
      <c r="J127" s="248">
        <v>15</v>
      </c>
      <c r="K127" s="289"/>
    </row>
    <row r="128" spans="2:11" ht="15" customHeight="1" x14ac:dyDescent="0.3">
      <c r="B128" s="287"/>
      <c r="C128" s="269" t="s">
        <v>1464</v>
      </c>
      <c r="D128" s="269"/>
      <c r="E128" s="269"/>
      <c r="F128" s="270" t="s">
        <v>1457</v>
      </c>
      <c r="G128" s="269"/>
      <c r="H128" s="269" t="s">
        <v>1465</v>
      </c>
      <c r="I128" s="269" t="s">
        <v>1453</v>
      </c>
      <c r="J128" s="269">
        <v>15</v>
      </c>
      <c r="K128" s="289"/>
    </row>
    <row r="129" spans="2:11" ht="15" customHeight="1" x14ac:dyDescent="0.3">
      <c r="B129" s="287"/>
      <c r="C129" s="269" t="s">
        <v>1466</v>
      </c>
      <c r="D129" s="269"/>
      <c r="E129" s="269"/>
      <c r="F129" s="270" t="s">
        <v>1457</v>
      </c>
      <c r="G129" s="269"/>
      <c r="H129" s="269" t="s">
        <v>1467</v>
      </c>
      <c r="I129" s="269" t="s">
        <v>1453</v>
      </c>
      <c r="J129" s="269">
        <v>20</v>
      </c>
      <c r="K129" s="289"/>
    </row>
    <row r="130" spans="2:11" ht="15" customHeight="1" x14ac:dyDescent="0.3">
      <c r="B130" s="287"/>
      <c r="C130" s="269" t="s">
        <v>1468</v>
      </c>
      <c r="D130" s="269"/>
      <c r="E130" s="269"/>
      <c r="F130" s="270" t="s">
        <v>1457</v>
      </c>
      <c r="G130" s="269"/>
      <c r="H130" s="269" t="s">
        <v>1469</v>
      </c>
      <c r="I130" s="269" t="s">
        <v>1453</v>
      </c>
      <c r="J130" s="269">
        <v>20</v>
      </c>
      <c r="K130" s="289"/>
    </row>
    <row r="131" spans="2:11" ht="15" customHeight="1" x14ac:dyDescent="0.3">
      <c r="B131" s="287"/>
      <c r="C131" s="248" t="s">
        <v>1456</v>
      </c>
      <c r="D131" s="248"/>
      <c r="E131" s="248"/>
      <c r="F131" s="267" t="s">
        <v>1457</v>
      </c>
      <c r="G131" s="248"/>
      <c r="H131" s="248" t="s">
        <v>1490</v>
      </c>
      <c r="I131" s="248" t="s">
        <v>1453</v>
      </c>
      <c r="J131" s="248">
        <v>50</v>
      </c>
      <c r="K131" s="289"/>
    </row>
    <row r="132" spans="2:11" ht="15" customHeight="1" x14ac:dyDescent="0.3">
      <c r="B132" s="287"/>
      <c r="C132" s="248" t="s">
        <v>1470</v>
      </c>
      <c r="D132" s="248"/>
      <c r="E132" s="248"/>
      <c r="F132" s="267" t="s">
        <v>1457</v>
      </c>
      <c r="G132" s="248"/>
      <c r="H132" s="248" t="s">
        <v>1490</v>
      </c>
      <c r="I132" s="248" t="s">
        <v>1453</v>
      </c>
      <c r="J132" s="248">
        <v>50</v>
      </c>
      <c r="K132" s="289"/>
    </row>
    <row r="133" spans="2:11" ht="15" customHeight="1" x14ac:dyDescent="0.3">
      <c r="B133" s="287"/>
      <c r="C133" s="248" t="s">
        <v>1476</v>
      </c>
      <c r="D133" s="248"/>
      <c r="E133" s="248"/>
      <c r="F133" s="267" t="s">
        <v>1457</v>
      </c>
      <c r="G133" s="248"/>
      <c r="H133" s="248" t="s">
        <v>1490</v>
      </c>
      <c r="I133" s="248" t="s">
        <v>1453</v>
      </c>
      <c r="J133" s="248">
        <v>50</v>
      </c>
      <c r="K133" s="289"/>
    </row>
    <row r="134" spans="2:11" ht="15" customHeight="1" x14ac:dyDescent="0.3">
      <c r="B134" s="287"/>
      <c r="C134" s="248" t="s">
        <v>1478</v>
      </c>
      <c r="D134" s="248"/>
      <c r="E134" s="248"/>
      <c r="F134" s="267" t="s">
        <v>1457</v>
      </c>
      <c r="G134" s="248"/>
      <c r="H134" s="248" t="s">
        <v>1490</v>
      </c>
      <c r="I134" s="248" t="s">
        <v>1453</v>
      </c>
      <c r="J134" s="248">
        <v>50</v>
      </c>
      <c r="K134" s="289"/>
    </row>
    <row r="135" spans="2:11" ht="15" customHeight="1" x14ac:dyDescent="0.3">
      <c r="B135" s="287"/>
      <c r="C135" s="248" t="s">
        <v>111</v>
      </c>
      <c r="D135" s="248"/>
      <c r="E135" s="248"/>
      <c r="F135" s="267" t="s">
        <v>1457</v>
      </c>
      <c r="G135" s="248"/>
      <c r="H135" s="248" t="s">
        <v>1503</v>
      </c>
      <c r="I135" s="248" t="s">
        <v>1453</v>
      </c>
      <c r="J135" s="248">
        <v>255</v>
      </c>
      <c r="K135" s="289"/>
    </row>
    <row r="136" spans="2:11" ht="15" customHeight="1" x14ac:dyDescent="0.3">
      <c r="B136" s="287"/>
      <c r="C136" s="248" t="s">
        <v>1480</v>
      </c>
      <c r="D136" s="248"/>
      <c r="E136" s="248"/>
      <c r="F136" s="267" t="s">
        <v>1451</v>
      </c>
      <c r="G136" s="248"/>
      <c r="H136" s="248" t="s">
        <v>1504</v>
      </c>
      <c r="I136" s="248" t="s">
        <v>1482</v>
      </c>
      <c r="J136" s="248"/>
      <c r="K136" s="289"/>
    </row>
    <row r="137" spans="2:11" ht="15" customHeight="1" x14ac:dyDescent="0.3">
      <c r="B137" s="287"/>
      <c r="C137" s="248" t="s">
        <v>1483</v>
      </c>
      <c r="D137" s="248"/>
      <c r="E137" s="248"/>
      <c r="F137" s="267" t="s">
        <v>1451</v>
      </c>
      <c r="G137" s="248"/>
      <c r="H137" s="248" t="s">
        <v>1505</v>
      </c>
      <c r="I137" s="248" t="s">
        <v>1485</v>
      </c>
      <c r="J137" s="248"/>
      <c r="K137" s="289"/>
    </row>
    <row r="138" spans="2:11" ht="15" customHeight="1" x14ac:dyDescent="0.3">
      <c r="B138" s="287"/>
      <c r="C138" s="248" t="s">
        <v>1486</v>
      </c>
      <c r="D138" s="248"/>
      <c r="E138" s="248"/>
      <c r="F138" s="267" t="s">
        <v>1451</v>
      </c>
      <c r="G138" s="248"/>
      <c r="H138" s="248" t="s">
        <v>1486</v>
      </c>
      <c r="I138" s="248" t="s">
        <v>1485</v>
      </c>
      <c r="J138" s="248"/>
      <c r="K138" s="289"/>
    </row>
    <row r="139" spans="2:11" ht="15" customHeight="1" x14ac:dyDescent="0.3">
      <c r="B139" s="287"/>
      <c r="C139" s="248" t="s">
        <v>42</v>
      </c>
      <c r="D139" s="248"/>
      <c r="E139" s="248"/>
      <c r="F139" s="267" t="s">
        <v>1451</v>
      </c>
      <c r="G139" s="248"/>
      <c r="H139" s="248" t="s">
        <v>1506</v>
      </c>
      <c r="I139" s="248" t="s">
        <v>1485</v>
      </c>
      <c r="J139" s="248"/>
      <c r="K139" s="289"/>
    </row>
    <row r="140" spans="2:11" ht="15" customHeight="1" x14ac:dyDescent="0.3">
      <c r="B140" s="287"/>
      <c r="C140" s="248" t="s">
        <v>1507</v>
      </c>
      <c r="D140" s="248"/>
      <c r="E140" s="248"/>
      <c r="F140" s="267" t="s">
        <v>1451</v>
      </c>
      <c r="G140" s="248"/>
      <c r="H140" s="248" t="s">
        <v>1508</v>
      </c>
      <c r="I140" s="248" t="s">
        <v>1485</v>
      </c>
      <c r="J140" s="248"/>
      <c r="K140" s="289"/>
    </row>
    <row r="141" spans="2:11" ht="15" customHeight="1" x14ac:dyDescent="0.3">
      <c r="B141" s="290"/>
      <c r="C141" s="291"/>
      <c r="D141" s="291"/>
      <c r="E141" s="291"/>
      <c r="F141" s="291"/>
      <c r="G141" s="291"/>
      <c r="H141" s="291"/>
      <c r="I141" s="291"/>
      <c r="J141" s="291"/>
      <c r="K141" s="292"/>
    </row>
    <row r="142" spans="2:11" ht="18.75" customHeight="1" x14ac:dyDescent="0.3">
      <c r="B142" s="245"/>
      <c r="C142" s="245"/>
      <c r="D142" s="245"/>
      <c r="E142" s="245"/>
      <c r="F142" s="279"/>
      <c r="G142" s="245"/>
      <c r="H142" s="245"/>
      <c r="I142" s="245"/>
      <c r="J142" s="245"/>
      <c r="K142" s="245"/>
    </row>
    <row r="143" spans="2:11" ht="18.75" customHeight="1" x14ac:dyDescent="0.3">
      <c r="B143" s="254"/>
      <c r="C143" s="254"/>
      <c r="D143" s="254"/>
      <c r="E143" s="254"/>
      <c r="F143" s="254"/>
      <c r="G143" s="254"/>
      <c r="H143" s="254"/>
      <c r="I143" s="254"/>
      <c r="J143" s="254"/>
      <c r="K143" s="254"/>
    </row>
    <row r="144" spans="2:11" ht="7.5" customHeight="1" x14ac:dyDescent="0.3">
      <c r="B144" s="255"/>
      <c r="C144" s="256"/>
      <c r="D144" s="256"/>
      <c r="E144" s="256"/>
      <c r="F144" s="256"/>
      <c r="G144" s="256"/>
      <c r="H144" s="256"/>
      <c r="I144" s="256"/>
      <c r="J144" s="256"/>
      <c r="K144" s="257"/>
    </row>
    <row r="145" spans="2:11" ht="45" customHeight="1" x14ac:dyDescent="0.3">
      <c r="B145" s="258"/>
      <c r="C145" s="359" t="s">
        <v>1509</v>
      </c>
      <c r="D145" s="359"/>
      <c r="E145" s="359"/>
      <c r="F145" s="359"/>
      <c r="G145" s="359"/>
      <c r="H145" s="359"/>
      <c r="I145" s="359"/>
      <c r="J145" s="359"/>
      <c r="K145" s="259"/>
    </row>
    <row r="146" spans="2:11" ht="17.25" customHeight="1" x14ac:dyDescent="0.3">
      <c r="B146" s="258"/>
      <c r="C146" s="260" t="s">
        <v>1445</v>
      </c>
      <c r="D146" s="260"/>
      <c r="E146" s="260"/>
      <c r="F146" s="260" t="s">
        <v>1446</v>
      </c>
      <c r="G146" s="261"/>
      <c r="H146" s="260" t="s">
        <v>106</v>
      </c>
      <c r="I146" s="260" t="s">
        <v>61</v>
      </c>
      <c r="J146" s="260" t="s">
        <v>1447</v>
      </c>
      <c r="K146" s="259"/>
    </row>
    <row r="147" spans="2:11" ht="17.25" customHeight="1" x14ac:dyDescent="0.3">
      <c r="B147" s="258"/>
      <c r="C147" s="262" t="s">
        <v>1448</v>
      </c>
      <c r="D147" s="262"/>
      <c r="E147" s="262"/>
      <c r="F147" s="263" t="s">
        <v>1449</v>
      </c>
      <c r="G147" s="264"/>
      <c r="H147" s="262"/>
      <c r="I147" s="262"/>
      <c r="J147" s="262" t="s">
        <v>1450</v>
      </c>
      <c r="K147" s="259"/>
    </row>
    <row r="148" spans="2:11" ht="5.25" customHeight="1" x14ac:dyDescent="0.3">
      <c r="B148" s="268"/>
      <c r="C148" s="265"/>
      <c r="D148" s="265"/>
      <c r="E148" s="265"/>
      <c r="F148" s="265"/>
      <c r="G148" s="266"/>
      <c r="H148" s="265"/>
      <c r="I148" s="265"/>
      <c r="J148" s="265"/>
      <c r="K148" s="289"/>
    </row>
    <row r="149" spans="2:11" ht="15" customHeight="1" x14ac:dyDescent="0.3">
      <c r="B149" s="268"/>
      <c r="C149" s="293" t="s">
        <v>1454</v>
      </c>
      <c r="D149" s="248"/>
      <c r="E149" s="248"/>
      <c r="F149" s="294" t="s">
        <v>1451</v>
      </c>
      <c r="G149" s="248"/>
      <c r="H149" s="293" t="s">
        <v>1490</v>
      </c>
      <c r="I149" s="293" t="s">
        <v>1453</v>
      </c>
      <c r="J149" s="293">
        <v>120</v>
      </c>
      <c r="K149" s="289"/>
    </row>
    <row r="150" spans="2:11" ht="15" customHeight="1" x14ac:dyDescent="0.3">
      <c r="B150" s="268"/>
      <c r="C150" s="293" t="s">
        <v>1499</v>
      </c>
      <c r="D150" s="248"/>
      <c r="E150" s="248"/>
      <c r="F150" s="294" t="s">
        <v>1451</v>
      </c>
      <c r="G150" s="248"/>
      <c r="H150" s="293" t="s">
        <v>1510</v>
      </c>
      <c r="I150" s="293" t="s">
        <v>1453</v>
      </c>
      <c r="J150" s="293" t="s">
        <v>1501</v>
      </c>
      <c r="K150" s="289"/>
    </row>
    <row r="151" spans="2:11" ht="15" customHeight="1" x14ac:dyDescent="0.3">
      <c r="B151" s="268"/>
      <c r="C151" s="293" t="s">
        <v>1400</v>
      </c>
      <c r="D151" s="248"/>
      <c r="E151" s="248"/>
      <c r="F151" s="294" t="s">
        <v>1451</v>
      </c>
      <c r="G151" s="248"/>
      <c r="H151" s="293" t="s">
        <v>1511</v>
      </c>
      <c r="I151" s="293" t="s">
        <v>1453</v>
      </c>
      <c r="J151" s="293" t="s">
        <v>1501</v>
      </c>
      <c r="K151" s="289"/>
    </row>
    <row r="152" spans="2:11" ht="15" customHeight="1" x14ac:dyDescent="0.3">
      <c r="B152" s="268"/>
      <c r="C152" s="293" t="s">
        <v>1456</v>
      </c>
      <c r="D152" s="248"/>
      <c r="E152" s="248"/>
      <c r="F152" s="294" t="s">
        <v>1457</v>
      </c>
      <c r="G152" s="248"/>
      <c r="H152" s="293" t="s">
        <v>1490</v>
      </c>
      <c r="I152" s="293" t="s">
        <v>1453</v>
      </c>
      <c r="J152" s="293">
        <v>50</v>
      </c>
      <c r="K152" s="289"/>
    </row>
    <row r="153" spans="2:11" ht="15" customHeight="1" x14ac:dyDescent="0.3">
      <c r="B153" s="268"/>
      <c r="C153" s="293" t="s">
        <v>1459</v>
      </c>
      <c r="D153" s="248"/>
      <c r="E153" s="248"/>
      <c r="F153" s="294" t="s">
        <v>1451</v>
      </c>
      <c r="G153" s="248"/>
      <c r="H153" s="293" t="s">
        <v>1490</v>
      </c>
      <c r="I153" s="293" t="s">
        <v>1461</v>
      </c>
      <c r="J153" s="293"/>
      <c r="K153" s="289"/>
    </row>
    <row r="154" spans="2:11" ht="15" customHeight="1" x14ac:dyDescent="0.3">
      <c r="B154" s="268"/>
      <c r="C154" s="293" t="s">
        <v>1470</v>
      </c>
      <c r="D154" s="248"/>
      <c r="E154" s="248"/>
      <c r="F154" s="294" t="s">
        <v>1457</v>
      </c>
      <c r="G154" s="248"/>
      <c r="H154" s="293" t="s">
        <v>1490</v>
      </c>
      <c r="I154" s="293" t="s">
        <v>1453</v>
      </c>
      <c r="J154" s="293">
        <v>50</v>
      </c>
      <c r="K154" s="289"/>
    </row>
    <row r="155" spans="2:11" ht="15" customHeight="1" x14ac:dyDescent="0.3">
      <c r="B155" s="268"/>
      <c r="C155" s="293" t="s">
        <v>1478</v>
      </c>
      <c r="D155" s="248"/>
      <c r="E155" s="248"/>
      <c r="F155" s="294" t="s">
        <v>1457</v>
      </c>
      <c r="G155" s="248"/>
      <c r="H155" s="293" t="s">
        <v>1490</v>
      </c>
      <c r="I155" s="293" t="s">
        <v>1453</v>
      </c>
      <c r="J155" s="293">
        <v>50</v>
      </c>
      <c r="K155" s="289"/>
    </row>
    <row r="156" spans="2:11" ht="15" customHeight="1" x14ac:dyDescent="0.3">
      <c r="B156" s="268"/>
      <c r="C156" s="293" t="s">
        <v>1476</v>
      </c>
      <c r="D156" s="248"/>
      <c r="E156" s="248"/>
      <c r="F156" s="294" t="s">
        <v>1457</v>
      </c>
      <c r="G156" s="248"/>
      <c r="H156" s="293" t="s">
        <v>1490</v>
      </c>
      <c r="I156" s="293" t="s">
        <v>1453</v>
      </c>
      <c r="J156" s="293">
        <v>50</v>
      </c>
      <c r="K156" s="289"/>
    </row>
    <row r="157" spans="2:11" ht="15" customHeight="1" x14ac:dyDescent="0.3">
      <c r="B157" s="268"/>
      <c r="C157" s="293" t="s">
        <v>94</v>
      </c>
      <c r="D157" s="248"/>
      <c r="E157" s="248"/>
      <c r="F157" s="294" t="s">
        <v>1451</v>
      </c>
      <c r="G157" s="248"/>
      <c r="H157" s="293" t="s">
        <v>1512</v>
      </c>
      <c r="I157" s="293" t="s">
        <v>1453</v>
      </c>
      <c r="J157" s="293" t="s">
        <v>1513</v>
      </c>
      <c r="K157" s="289"/>
    </row>
    <row r="158" spans="2:11" ht="15" customHeight="1" x14ac:dyDescent="0.3">
      <c r="B158" s="268"/>
      <c r="C158" s="293" t="s">
        <v>1514</v>
      </c>
      <c r="D158" s="248"/>
      <c r="E158" s="248"/>
      <c r="F158" s="294" t="s">
        <v>1451</v>
      </c>
      <c r="G158" s="248"/>
      <c r="H158" s="293" t="s">
        <v>1515</v>
      </c>
      <c r="I158" s="293" t="s">
        <v>1485</v>
      </c>
      <c r="J158" s="293"/>
      <c r="K158" s="289"/>
    </row>
    <row r="159" spans="2:11" ht="15" customHeight="1" x14ac:dyDescent="0.3">
      <c r="B159" s="295"/>
      <c r="C159" s="277"/>
      <c r="D159" s="277"/>
      <c r="E159" s="277"/>
      <c r="F159" s="277"/>
      <c r="G159" s="277"/>
      <c r="H159" s="277"/>
      <c r="I159" s="277"/>
      <c r="J159" s="277"/>
      <c r="K159" s="296"/>
    </row>
    <row r="160" spans="2:11" ht="18.75" customHeight="1" x14ac:dyDescent="0.3">
      <c r="B160" s="245"/>
      <c r="C160" s="248"/>
      <c r="D160" s="248"/>
      <c r="E160" s="248"/>
      <c r="F160" s="267"/>
      <c r="G160" s="248"/>
      <c r="H160" s="248"/>
      <c r="I160" s="248"/>
      <c r="J160" s="248"/>
      <c r="K160" s="245"/>
    </row>
    <row r="161" spans="2:11" ht="18.75" customHeight="1" x14ac:dyDescent="0.3">
      <c r="B161" s="254"/>
      <c r="C161" s="254"/>
      <c r="D161" s="254"/>
      <c r="E161" s="254"/>
      <c r="F161" s="254"/>
      <c r="G161" s="254"/>
      <c r="H161" s="254"/>
      <c r="I161" s="254"/>
      <c r="J161" s="254"/>
      <c r="K161" s="254"/>
    </row>
    <row r="162" spans="2:11" ht="7.5" customHeight="1" x14ac:dyDescent="0.3">
      <c r="B162" s="235"/>
      <c r="C162" s="236"/>
      <c r="D162" s="236"/>
      <c r="E162" s="236"/>
      <c r="F162" s="236"/>
      <c r="G162" s="236"/>
      <c r="H162" s="236"/>
      <c r="I162" s="236"/>
      <c r="J162" s="236"/>
      <c r="K162" s="237"/>
    </row>
    <row r="163" spans="2:11" ht="45" customHeight="1" x14ac:dyDescent="0.3">
      <c r="B163" s="238"/>
      <c r="C163" s="356" t="s">
        <v>1516</v>
      </c>
      <c r="D163" s="356"/>
      <c r="E163" s="356"/>
      <c r="F163" s="356"/>
      <c r="G163" s="356"/>
      <c r="H163" s="356"/>
      <c r="I163" s="356"/>
      <c r="J163" s="356"/>
      <c r="K163" s="239"/>
    </row>
    <row r="164" spans="2:11" ht="17.25" customHeight="1" x14ac:dyDescent="0.3">
      <c r="B164" s="238"/>
      <c r="C164" s="260" t="s">
        <v>1445</v>
      </c>
      <c r="D164" s="260"/>
      <c r="E164" s="260"/>
      <c r="F164" s="260" t="s">
        <v>1446</v>
      </c>
      <c r="G164" s="297"/>
      <c r="H164" s="298" t="s">
        <v>106</v>
      </c>
      <c r="I164" s="298" t="s">
        <v>61</v>
      </c>
      <c r="J164" s="260" t="s">
        <v>1447</v>
      </c>
      <c r="K164" s="239"/>
    </row>
    <row r="165" spans="2:11" ht="17.25" customHeight="1" x14ac:dyDescent="0.3">
      <c r="B165" s="241"/>
      <c r="C165" s="262" t="s">
        <v>1448</v>
      </c>
      <c r="D165" s="262"/>
      <c r="E165" s="262"/>
      <c r="F165" s="263" t="s">
        <v>1449</v>
      </c>
      <c r="G165" s="299"/>
      <c r="H165" s="300"/>
      <c r="I165" s="300"/>
      <c r="J165" s="262" t="s">
        <v>1450</v>
      </c>
      <c r="K165" s="242"/>
    </row>
    <row r="166" spans="2:11" ht="5.25" customHeight="1" x14ac:dyDescent="0.3">
      <c r="B166" s="268"/>
      <c r="C166" s="265"/>
      <c r="D166" s="265"/>
      <c r="E166" s="265"/>
      <c r="F166" s="265"/>
      <c r="G166" s="266"/>
      <c r="H166" s="265"/>
      <c r="I166" s="265"/>
      <c r="J166" s="265"/>
      <c r="K166" s="289"/>
    </row>
    <row r="167" spans="2:11" ht="15" customHeight="1" x14ac:dyDescent="0.3">
      <c r="B167" s="268"/>
      <c r="C167" s="248" t="s">
        <v>1454</v>
      </c>
      <c r="D167" s="248"/>
      <c r="E167" s="248"/>
      <c r="F167" s="267" t="s">
        <v>1451</v>
      </c>
      <c r="G167" s="248"/>
      <c r="H167" s="248" t="s">
        <v>1490</v>
      </c>
      <c r="I167" s="248" t="s">
        <v>1453</v>
      </c>
      <c r="J167" s="248">
        <v>120</v>
      </c>
      <c r="K167" s="289"/>
    </row>
    <row r="168" spans="2:11" ht="15" customHeight="1" x14ac:dyDescent="0.3">
      <c r="B168" s="268"/>
      <c r="C168" s="248" t="s">
        <v>1499</v>
      </c>
      <c r="D168" s="248"/>
      <c r="E168" s="248"/>
      <c r="F168" s="267" t="s">
        <v>1451</v>
      </c>
      <c r="G168" s="248"/>
      <c r="H168" s="248" t="s">
        <v>1500</v>
      </c>
      <c r="I168" s="248" t="s">
        <v>1453</v>
      </c>
      <c r="J168" s="248" t="s">
        <v>1501</v>
      </c>
      <c r="K168" s="289"/>
    </row>
    <row r="169" spans="2:11" ht="15" customHeight="1" x14ac:dyDescent="0.3">
      <c r="B169" s="268"/>
      <c r="C169" s="248" t="s">
        <v>1400</v>
      </c>
      <c r="D169" s="248"/>
      <c r="E169" s="248"/>
      <c r="F169" s="267" t="s">
        <v>1451</v>
      </c>
      <c r="G169" s="248"/>
      <c r="H169" s="248" t="s">
        <v>1517</v>
      </c>
      <c r="I169" s="248" t="s">
        <v>1453</v>
      </c>
      <c r="J169" s="248" t="s">
        <v>1501</v>
      </c>
      <c r="K169" s="289"/>
    </row>
    <row r="170" spans="2:11" ht="15" customHeight="1" x14ac:dyDescent="0.3">
      <c r="B170" s="268"/>
      <c r="C170" s="248" t="s">
        <v>1456</v>
      </c>
      <c r="D170" s="248"/>
      <c r="E170" s="248"/>
      <c r="F170" s="267" t="s">
        <v>1457</v>
      </c>
      <c r="G170" s="248"/>
      <c r="H170" s="248" t="s">
        <v>1517</v>
      </c>
      <c r="I170" s="248" t="s">
        <v>1453</v>
      </c>
      <c r="J170" s="248">
        <v>50</v>
      </c>
      <c r="K170" s="289"/>
    </row>
    <row r="171" spans="2:11" ht="15" customHeight="1" x14ac:dyDescent="0.3">
      <c r="B171" s="268"/>
      <c r="C171" s="248" t="s">
        <v>1459</v>
      </c>
      <c r="D171" s="248"/>
      <c r="E171" s="248"/>
      <c r="F171" s="267" t="s">
        <v>1451</v>
      </c>
      <c r="G171" s="248"/>
      <c r="H171" s="248" t="s">
        <v>1517</v>
      </c>
      <c r="I171" s="248" t="s">
        <v>1461</v>
      </c>
      <c r="J171" s="248"/>
      <c r="K171" s="289"/>
    </row>
    <row r="172" spans="2:11" ht="15" customHeight="1" x14ac:dyDescent="0.3">
      <c r="B172" s="268"/>
      <c r="C172" s="248" t="s">
        <v>1470</v>
      </c>
      <c r="D172" s="248"/>
      <c r="E172" s="248"/>
      <c r="F172" s="267" t="s">
        <v>1457</v>
      </c>
      <c r="G172" s="248"/>
      <c r="H172" s="248" t="s">
        <v>1517</v>
      </c>
      <c r="I172" s="248" t="s">
        <v>1453</v>
      </c>
      <c r="J172" s="248">
        <v>50</v>
      </c>
      <c r="K172" s="289"/>
    </row>
    <row r="173" spans="2:11" ht="15" customHeight="1" x14ac:dyDescent="0.3">
      <c r="B173" s="268"/>
      <c r="C173" s="248" t="s">
        <v>1478</v>
      </c>
      <c r="D173" s="248"/>
      <c r="E173" s="248"/>
      <c r="F173" s="267" t="s">
        <v>1457</v>
      </c>
      <c r="G173" s="248"/>
      <c r="H173" s="248" t="s">
        <v>1517</v>
      </c>
      <c r="I173" s="248" t="s">
        <v>1453</v>
      </c>
      <c r="J173" s="248">
        <v>50</v>
      </c>
      <c r="K173" s="289"/>
    </row>
    <row r="174" spans="2:11" ht="15" customHeight="1" x14ac:dyDescent="0.3">
      <c r="B174" s="268"/>
      <c r="C174" s="248" t="s">
        <v>1476</v>
      </c>
      <c r="D174" s="248"/>
      <c r="E174" s="248"/>
      <c r="F174" s="267" t="s">
        <v>1457</v>
      </c>
      <c r="G174" s="248"/>
      <c r="H174" s="248" t="s">
        <v>1517</v>
      </c>
      <c r="I174" s="248" t="s">
        <v>1453</v>
      </c>
      <c r="J174" s="248">
        <v>50</v>
      </c>
      <c r="K174" s="289"/>
    </row>
    <row r="175" spans="2:11" ht="15" customHeight="1" x14ac:dyDescent="0.3">
      <c r="B175" s="268"/>
      <c r="C175" s="248" t="s">
        <v>105</v>
      </c>
      <c r="D175" s="248"/>
      <c r="E175" s="248"/>
      <c r="F175" s="267" t="s">
        <v>1451</v>
      </c>
      <c r="G175" s="248"/>
      <c r="H175" s="248" t="s">
        <v>1518</v>
      </c>
      <c r="I175" s="248" t="s">
        <v>1519</v>
      </c>
      <c r="J175" s="248"/>
      <c r="K175" s="289"/>
    </row>
    <row r="176" spans="2:11" ht="15" customHeight="1" x14ac:dyDescent="0.3">
      <c r="B176" s="268"/>
      <c r="C176" s="248" t="s">
        <v>61</v>
      </c>
      <c r="D176" s="248"/>
      <c r="E176" s="248"/>
      <c r="F176" s="267" t="s">
        <v>1451</v>
      </c>
      <c r="G176" s="248"/>
      <c r="H176" s="248" t="s">
        <v>1520</v>
      </c>
      <c r="I176" s="248" t="s">
        <v>1521</v>
      </c>
      <c r="J176" s="248">
        <v>1</v>
      </c>
      <c r="K176" s="289"/>
    </row>
    <row r="177" spans="2:11" ht="15" customHeight="1" x14ac:dyDescent="0.3">
      <c r="B177" s="268"/>
      <c r="C177" s="248" t="s">
        <v>57</v>
      </c>
      <c r="D177" s="248"/>
      <c r="E177" s="248"/>
      <c r="F177" s="267" t="s">
        <v>1451</v>
      </c>
      <c r="G177" s="248"/>
      <c r="H177" s="248" t="s">
        <v>1522</v>
      </c>
      <c r="I177" s="248" t="s">
        <v>1453</v>
      </c>
      <c r="J177" s="248">
        <v>20</v>
      </c>
      <c r="K177" s="289"/>
    </row>
    <row r="178" spans="2:11" ht="15" customHeight="1" x14ac:dyDescent="0.3">
      <c r="B178" s="268"/>
      <c r="C178" s="248" t="s">
        <v>106</v>
      </c>
      <c r="D178" s="248"/>
      <c r="E178" s="248"/>
      <c r="F178" s="267" t="s">
        <v>1451</v>
      </c>
      <c r="G178" s="248"/>
      <c r="H178" s="248" t="s">
        <v>1523</v>
      </c>
      <c r="I178" s="248" t="s">
        <v>1453</v>
      </c>
      <c r="J178" s="248">
        <v>255</v>
      </c>
      <c r="K178" s="289"/>
    </row>
    <row r="179" spans="2:11" ht="15" customHeight="1" x14ac:dyDescent="0.3">
      <c r="B179" s="268"/>
      <c r="C179" s="248" t="s">
        <v>107</v>
      </c>
      <c r="D179" s="248"/>
      <c r="E179" s="248"/>
      <c r="F179" s="267" t="s">
        <v>1451</v>
      </c>
      <c r="G179" s="248"/>
      <c r="H179" s="248" t="s">
        <v>1416</v>
      </c>
      <c r="I179" s="248" t="s">
        <v>1453</v>
      </c>
      <c r="J179" s="248">
        <v>10</v>
      </c>
      <c r="K179" s="289"/>
    </row>
    <row r="180" spans="2:11" ht="15" customHeight="1" x14ac:dyDescent="0.3">
      <c r="B180" s="268"/>
      <c r="C180" s="248" t="s">
        <v>108</v>
      </c>
      <c r="D180" s="248"/>
      <c r="E180" s="248"/>
      <c r="F180" s="267" t="s">
        <v>1451</v>
      </c>
      <c r="G180" s="248"/>
      <c r="H180" s="248" t="s">
        <v>1524</v>
      </c>
      <c r="I180" s="248" t="s">
        <v>1485</v>
      </c>
      <c r="J180" s="248"/>
      <c r="K180" s="289"/>
    </row>
    <row r="181" spans="2:11" ht="15" customHeight="1" x14ac:dyDescent="0.3">
      <c r="B181" s="268"/>
      <c r="C181" s="248" t="s">
        <v>1525</v>
      </c>
      <c r="D181" s="248"/>
      <c r="E181" s="248"/>
      <c r="F181" s="267" t="s">
        <v>1451</v>
      </c>
      <c r="G181" s="248"/>
      <c r="H181" s="248" t="s">
        <v>1526</v>
      </c>
      <c r="I181" s="248" t="s">
        <v>1485</v>
      </c>
      <c r="J181" s="248"/>
      <c r="K181" s="289"/>
    </row>
    <row r="182" spans="2:11" ht="15" customHeight="1" x14ac:dyDescent="0.3">
      <c r="B182" s="268"/>
      <c r="C182" s="248" t="s">
        <v>1514</v>
      </c>
      <c r="D182" s="248"/>
      <c r="E182" s="248"/>
      <c r="F182" s="267" t="s">
        <v>1451</v>
      </c>
      <c r="G182" s="248"/>
      <c r="H182" s="248" t="s">
        <v>1527</v>
      </c>
      <c r="I182" s="248" t="s">
        <v>1485</v>
      </c>
      <c r="J182" s="248"/>
      <c r="K182" s="289"/>
    </row>
    <row r="183" spans="2:11" ht="15" customHeight="1" x14ac:dyDescent="0.3">
      <c r="B183" s="268"/>
      <c r="C183" s="248" t="s">
        <v>110</v>
      </c>
      <c r="D183" s="248"/>
      <c r="E183" s="248"/>
      <c r="F183" s="267" t="s">
        <v>1457</v>
      </c>
      <c r="G183" s="248"/>
      <c r="H183" s="248" t="s">
        <v>1528</v>
      </c>
      <c r="I183" s="248" t="s">
        <v>1453</v>
      </c>
      <c r="J183" s="248">
        <v>50</v>
      </c>
      <c r="K183" s="289"/>
    </row>
    <row r="184" spans="2:11" ht="15" customHeight="1" x14ac:dyDescent="0.3">
      <c r="B184" s="268"/>
      <c r="C184" s="248" t="s">
        <v>1529</v>
      </c>
      <c r="D184" s="248"/>
      <c r="E184" s="248"/>
      <c r="F184" s="267" t="s">
        <v>1457</v>
      </c>
      <c r="G184" s="248"/>
      <c r="H184" s="248" t="s">
        <v>1530</v>
      </c>
      <c r="I184" s="248" t="s">
        <v>1531</v>
      </c>
      <c r="J184" s="248"/>
      <c r="K184" s="289"/>
    </row>
    <row r="185" spans="2:11" ht="15" customHeight="1" x14ac:dyDescent="0.3">
      <c r="B185" s="268"/>
      <c r="C185" s="248" t="s">
        <v>1532</v>
      </c>
      <c r="D185" s="248"/>
      <c r="E185" s="248"/>
      <c r="F185" s="267" t="s">
        <v>1457</v>
      </c>
      <c r="G185" s="248"/>
      <c r="H185" s="248" t="s">
        <v>1533</v>
      </c>
      <c r="I185" s="248" t="s">
        <v>1531</v>
      </c>
      <c r="J185" s="248"/>
      <c r="K185" s="289"/>
    </row>
    <row r="186" spans="2:11" ht="15" customHeight="1" x14ac:dyDescent="0.3">
      <c r="B186" s="268"/>
      <c r="C186" s="248" t="s">
        <v>1534</v>
      </c>
      <c r="D186" s="248"/>
      <c r="E186" s="248"/>
      <c r="F186" s="267" t="s">
        <v>1457</v>
      </c>
      <c r="G186" s="248"/>
      <c r="H186" s="248" t="s">
        <v>1535</v>
      </c>
      <c r="I186" s="248" t="s">
        <v>1531</v>
      </c>
      <c r="J186" s="248"/>
      <c r="K186" s="289"/>
    </row>
    <row r="187" spans="2:11" ht="15" customHeight="1" x14ac:dyDescent="0.3">
      <c r="B187" s="268"/>
      <c r="C187" s="301" t="s">
        <v>1536</v>
      </c>
      <c r="D187" s="248"/>
      <c r="E187" s="248"/>
      <c r="F187" s="267" t="s">
        <v>1457</v>
      </c>
      <c r="G187" s="248"/>
      <c r="H187" s="248" t="s">
        <v>1537</v>
      </c>
      <c r="I187" s="248" t="s">
        <v>1538</v>
      </c>
      <c r="J187" s="302" t="s">
        <v>1539</v>
      </c>
      <c r="K187" s="289"/>
    </row>
    <row r="188" spans="2:11" ht="15" customHeight="1" x14ac:dyDescent="0.3">
      <c r="B188" s="268"/>
      <c r="C188" s="253" t="s">
        <v>46</v>
      </c>
      <c r="D188" s="248"/>
      <c r="E188" s="248"/>
      <c r="F188" s="267" t="s">
        <v>1451</v>
      </c>
      <c r="G188" s="248"/>
      <c r="H188" s="245" t="s">
        <v>1540</v>
      </c>
      <c r="I188" s="248" t="s">
        <v>1541</v>
      </c>
      <c r="J188" s="248"/>
      <c r="K188" s="289"/>
    </row>
    <row r="189" spans="2:11" ht="15" customHeight="1" x14ac:dyDescent="0.3">
      <c r="B189" s="268"/>
      <c r="C189" s="253" t="s">
        <v>1542</v>
      </c>
      <c r="D189" s="248"/>
      <c r="E189" s="248"/>
      <c r="F189" s="267" t="s">
        <v>1451</v>
      </c>
      <c r="G189" s="248"/>
      <c r="H189" s="248" t="s">
        <v>1543</v>
      </c>
      <c r="I189" s="248" t="s">
        <v>1485</v>
      </c>
      <c r="J189" s="248"/>
      <c r="K189" s="289"/>
    </row>
    <row r="190" spans="2:11" ht="15" customHeight="1" x14ac:dyDescent="0.3">
      <c r="B190" s="268"/>
      <c r="C190" s="253" t="s">
        <v>1544</v>
      </c>
      <c r="D190" s="248"/>
      <c r="E190" s="248"/>
      <c r="F190" s="267" t="s">
        <v>1451</v>
      </c>
      <c r="G190" s="248"/>
      <c r="H190" s="248" t="s">
        <v>1545</v>
      </c>
      <c r="I190" s="248" t="s">
        <v>1485</v>
      </c>
      <c r="J190" s="248"/>
      <c r="K190" s="289"/>
    </row>
    <row r="191" spans="2:11" ht="15" customHeight="1" x14ac:dyDescent="0.3">
      <c r="B191" s="268"/>
      <c r="C191" s="253" t="s">
        <v>1546</v>
      </c>
      <c r="D191" s="248"/>
      <c r="E191" s="248"/>
      <c r="F191" s="267" t="s">
        <v>1457</v>
      </c>
      <c r="G191" s="248"/>
      <c r="H191" s="248" t="s">
        <v>1547</v>
      </c>
      <c r="I191" s="248" t="s">
        <v>1485</v>
      </c>
      <c r="J191" s="248"/>
      <c r="K191" s="289"/>
    </row>
    <row r="192" spans="2:11" ht="15" customHeight="1" x14ac:dyDescent="0.3">
      <c r="B192" s="295"/>
      <c r="C192" s="303"/>
      <c r="D192" s="277"/>
      <c r="E192" s="277"/>
      <c r="F192" s="277"/>
      <c r="G192" s="277"/>
      <c r="H192" s="277"/>
      <c r="I192" s="277"/>
      <c r="J192" s="277"/>
      <c r="K192" s="296"/>
    </row>
    <row r="193" spans="2:11" ht="18.75" customHeight="1" x14ac:dyDescent="0.3">
      <c r="B193" s="245"/>
      <c r="C193" s="248"/>
      <c r="D193" s="248"/>
      <c r="E193" s="248"/>
      <c r="F193" s="267"/>
      <c r="G193" s="248"/>
      <c r="H193" s="248"/>
      <c r="I193" s="248"/>
      <c r="J193" s="248"/>
      <c r="K193" s="245"/>
    </row>
    <row r="194" spans="2:11" ht="18.75" customHeight="1" x14ac:dyDescent="0.3">
      <c r="B194" s="245"/>
      <c r="C194" s="248"/>
      <c r="D194" s="248"/>
      <c r="E194" s="248"/>
      <c r="F194" s="267"/>
      <c r="G194" s="248"/>
      <c r="H194" s="248"/>
      <c r="I194" s="248"/>
      <c r="J194" s="248"/>
      <c r="K194" s="245"/>
    </row>
    <row r="195" spans="2:11" ht="18.75" customHeight="1" x14ac:dyDescent="0.3">
      <c r="B195" s="254"/>
      <c r="C195" s="254"/>
      <c r="D195" s="254"/>
      <c r="E195" s="254"/>
      <c r="F195" s="254"/>
      <c r="G195" s="254"/>
      <c r="H195" s="254"/>
      <c r="I195" s="254"/>
      <c r="J195" s="254"/>
      <c r="K195" s="254"/>
    </row>
    <row r="196" spans="2:11" x14ac:dyDescent="0.3">
      <c r="B196" s="235"/>
      <c r="C196" s="236"/>
      <c r="D196" s="236"/>
      <c r="E196" s="236"/>
      <c r="F196" s="236"/>
      <c r="G196" s="236"/>
      <c r="H196" s="236"/>
      <c r="I196" s="236"/>
      <c r="J196" s="236"/>
      <c r="K196" s="237"/>
    </row>
    <row r="197" spans="2:11" ht="21" x14ac:dyDescent="0.3">
      <c r="B197" s="238"/>
      <c r="C197" s="356" t="s">
        <v>1548</v>
      </c>
      <c r="D197" s="356"/>
      <c r="E197" s="356"/>
      <c r="F197" s="356"/>
      <c r="G197" s="356"/>
      <c r="H197" s="356"/>
      <c r="I197" s="356"/>
      <c r="J197" s="356"/>
      <c r="K197" s="239"/>
    </row>
    <row r="198" spans="2:11" ht="25.5" customHeight="1" x14ac:dyDescent="0.3">
      <c r="B198" s="238"/>
      <c r="C198" s="304" t="s">
        <v>1549</v>
      </c>
      <c r="D198" s="304"/>
      <c r="E198" s="304"/>
      <c r="F198" s="304" t="s">
        <v>1550</v>
      </c>
      <c r="G198" s="305"/>
      <c r="H198" s="357" t="s">
        <v>1551</v>
      </c>
      <c r="I198" s="357"/>
      <c r="J198" s="357"/>
      <c r="K198" s="239"/>
    </row>
    <row r="199" spans="2:11" ht="5.25" customHeight="1" x14ac:dyDescent="0.3">
      <c r="B199" s="268"/>
      <c r="C199" s="265"/>
      <c r="D199" s="265"/>
      <c r="E199" s="265"/>
      <c r="F199" s="265"/>
      <c r="G199" s="248"/>
      <c r="H199" s="265"/>
      <c r="I199" s="265"/>
      <c r="J199" s="265"/>
      <c r="K199" s="289"/>
    </row>
    <row r="200" spans="2:11" ht="15" customHeight="1" x14ac:dyDescent="0.3">
      <c r="B200" s="268"/>
      <c r="C200" s="248" t="s">
        <v>1541</v>
      </c>
      <c r="D200" s="248"/>
      <c r="E200" s="248"/>
      <c r="F200" s="267" t="s">
        <v>47</v>
      </c>
      <c r="G200" s="248"/>
      <c r="H200" s="358" t="s">
        <v>1552</v>
      </c>
      <c r="I200" s="358"/>
      <c r="J200" s="358"/>
      <c r="K200" s="289"/>
    </row>
    <row r="201" spans="2:11" ht="15" customHeight="1" x14ac:dyDescent="0.3">
      <c r="B201" s="268"/>
      <c r="C201" s="274"/>
      <c r="D201" s="248"/>
      <c r="E201" s="248"/>
      <c r="F201" s="267" t="s">
        <v>48</v>
      </c>
      <c r="G201" s="248"/>
      <c r="H201" s="358" t="s">
        <v>1553</v>
      </c>
      <c r="I201" s="358"/>
      <c r="J201" s="358"/>
      <c r="K201" s="289"/>
    </row>
    <row r="202" spans="2:11" ht="15" customHeight="1" x14ac:dyDescent="0.3">
      <c r="B202" s="268"/>
      <c r="C202" s="274"/>
      <c r="D202" s="248"/>
      <c r="E202" s="248"/>
      <c r="F202" s="267" t="s">
        <v>51</v>
      </c>
      <c r="G202" s="248"/>
      <c r="H202" s="358" t="s">
        <v>1554</v>
      </c>
      <c r="I202" s="358"/>
      <c r="J202" s="358"/>
      <c r="K202" s="289"/>
    </row>
    <row r="203" spans="2:11" ht="15" customHeight="1" x14ac:dyDescent="0.3">
      <c r="B203" s="268"/>
      <c r="C203" s="248"/>
      <c r="D203" s="248"/>
      <c r="E203" s="248"/>
      <c r="F203" s="267" t="s">
        <v>49</v>
      </c>
      <c r="G203" s="248"/>
      <c r="H203" s="358" t="s">
        <v>1555</v>
      </c>
      <c r="I203" s="358"/>
      <c r="J203" s="358"/>
      <c r="K203" s="289"/>
    </row>
    <row r="204" spans="2:11" ht="15" customHeight="1" x14ac:dyDescent="0.3">
      <c r="B204" s="268"/>
      <c r="C204" s="248"/>
      <c r="D204" s="248"/>
      <c r="E204" s="248"/>
      <c r="F204" s="267" t="s">
        <v>50</v>
      </c>
      <c r="G204" s="248"/>
      <c r="H204" s="358" t="s">
        <v>1556</v>
      </c>
      <c r="I204" s="358"/>
      <c r="J204" s="358"/>
      <c r="K204" s="289"/>
    </row>
    <row r="205" spans="2:11" ht="15" customHeight="1" x14ac:dyDescent="0.3">
      <c r="B205" s="268"/>
      <c r="C205" s="248"/>
      <c r="D205" s="248"/>
      <c r="E205" s="248"/>
      <c r="F205" s="267"/>
      <c r="G205" s="248"/>
      <c r="H205" s="248"/>
      <c r="I205" s="248"/>
      <c r="J205" s="248"/>
      <c r="K205" s="289"/>
    </row>
    <row r="206" spans="2:11" ht="15" customHeight="1" x14ac:dyDescent="0.3">
      <c r="B206" s="268"/>
      <c r="C206" s="248" t="s">
        <v>1497</v>
      </c>
      <c r="D206" s="248"/>
      <c r="E206" s="248"/>
      <c r="F206" s="267" t="s">
        <v>86</v>
      </c>
      <c r="G206" s="248"/>
      <c r="H206" s="358" t="s">
        <v>1557</v>
      </c>
      <c r="I206" s="358"/>
      <c r="J206" s="358"/>
      <c r="K206" s="289"/>
    </row>
    <row r="207" spans="2:11" ht="15" customHeight="1" x14ac:dyDescent="0.3">
      <c r="B207" s="268"/>
      <c r="C207" s="274"/>
      <c r="D207" s="248"/>
      <c r="E207" s="248"/>
      <c r="F207" s="267" t="s">
        <v>1396</v>
      </c>
      <c r="G207" s="248"/>
      <c r="H207" s="358" t="s">
        <v>1397</v>
      </c>
      <c r="I207" s="358"/>
      <c r="J207" s="358"/>
      <c r="K207" s="289"/>
    </row>
    <row r="208" spans="2:11" ht="15" customHeight="1" x14ac:dyDescent="0.3">
      <c r="B208" s="268"/>
      <c r="C208" s="248"/>
      <c r="D208" s="248"/>
      <c r="E208" s="248"/>
      <c r="F208" s="267" t="s">
        <v>1394</v>
      </c>
      <c r="G208" s="248"/>
      <c r="H208" s="358" t="s">
        <v>1558</v>
      </c>
      <c r="I208" s="358"/>
      <c r="J208" s="358"/>
      <c r="K208" s="289"/>
    </row>
    <row r="209" spans="2:11" ht="15" customHeight="1" x14ac:dyDescent="0.3">
      <c r="B209" s="306"/>
      <c r="C209" s="274"/>
      <c r="D209" s="274"/>
      <c r="E209" s="274"/>
      <c r="F209" s="267" t="s">
        <v>82</v>
      </c>
      <c r="G209" s="253"/>
      <c r="H209" s="355" t="s">
        <v>81</v>
      </c>
      <c r="I209" s="355"/>
      <c r="J209" s="355"/>
      <c r="K209" s="307"/>
    </row>
    <row r="210" spans="2:11" ht="15" customHeight="1" x14ac:dyDescent="0.3">
      <c r="B210" s="306"/>
      <c r="C210" s="274"/>
      <c r="D210" s="274"/>
      <c r="E210" s="274"/>
      <c r="F210" s="267" t="s">
        <v>1398</v>
      </c>
      <c r="G210" s="253"/>
      <c r="H210" s="355" t="s">
        <v>157</v>
      </c>
      <c r="I210" s="355"/>
      <c r="J210" s="355"/>
      <c r="K210" s="307"/>
    </row>
    <row r="211" spans="2:11" ht="15" customHeight="1" x14ac:dyDescent="0.3">
      <c r="B211" s="306"/>
      <c r="C211" s="274"/>
      <c r="D211" s="274"/>
      <c r="E211" s="274"/>
      <c r="F211" s="308"/>
      <c r="G211" s="253"/>
      <c r="H211" s="309"/>
      <c r="I211" s="309"/>
      <c r="J211" s="309"/>
      <c r="K211" s="307"/>
    </row>
    <row r="212" spans="2:11" ht="15" customHeight="1" x14ac:dyDescent="0.3">
      <c r="B212" s="306"/>
      <c r="C212" s="248" t="s">
        <v>1521</v>
      </c>
      <c r="D212" s="274"/>
      <c r="E212" s="274"/>
      <c r="F212" s="267">
        <v>1</v>
      </c>
      <c r="G212" s="253"/>
      <c r="H212" s="355" t="s">
        <v>1559</v>
      </c>
      <c r="I212" s="355"/>
      <c r="J212" s="355"/>
      <c r="K212" s="307"/>
    </row>
    <row r="213" spans="2:11" ht="15" customHeight="1" x14ac:dyDescent="0.3">
      <c r="B213" s="306"/>
      <c r="C213" s="274"/>
      <c r="D213" s="274"/>
      <c r="E213" s="274"/>
      <c r="F213" s="267">
        <v>2</v>
      </c>
      <c r="G213" s="253"/>
      <c r="H213" s="355" t="s">
        <v>1560</v>
      </c>
      <c r="I213" s="355"/>
      <c r="J213" s="355"/>
      <c r="K213" s="307"/>
    </row>
    <row r="214" spans="2:11" ht="15" customHeight="1" x14ac:dyDescent="0.3">
      <c r="B214" s="306"/>
      <c r="C214" s="274"/>
      <c r="D214" s="274"/>
      <c r="E214" s="274"/>
      <c r="F214" s="267">
        <v>3</v>
      </c>
      <c r="G214" s="253"/>
      <c r="H214" s="355" t="s">
        <v>1561</v>
      </c>
      <c r="I214" s="355"/>
      <c r="J214" s="355"/>
      <c r="K214" s="307"/>
    </row>
    <row r="215" spans="2:11" ht="15" customHeight="1" x14ac:dyDescent="0.3">
      <c r="B215" s="306"/>
      <c r="C215" s="274"/>
      <c r="D215" s="274"/>
      <c r="E215" s="274"/>
      <c r="F215" s="267">
        <v>4</v>
      </c>
      <c r="G215" s="253"/>
      <c r="H215" s="355" t="s">
        <v>1562</v>
      </c>
      <c r="I215" s="355"/>
      <c r="J215" s="355"/>
      <c r="K215" s="307"/>
    </row>
    <row r="216" spans="2:11" ht="12.75" customHeight="1" x14ac:dyDescent="0.3">
      <c r="B216" s="310"/>
      <c r="C216" s="311"/>
      <c r="D216" s="311"/>
      <c r="E216" s="311"/>
      <c r="F216" s="311"/>
      <c r="G216" s="311"/>
      <c r="H216" s="311"/>
      <c r="I216" s="311"/>
      <c r="J216" s="311"/>
      <c r="K216" s="312"/>
    </row>
  </sheetData>
  <mergeCells count="77">
    <mergeCell ref="F17:J17"/>
    <mergeCell ref="C3:J3"/>
    <mergeCell ref="C4:J4"/>
    <mergeCell ref="C6:J6"/>
    <mergeCell ref="C7:J7"/>
    <mergeCell ref="C9:J9"/>
    <mergeCell ref="D10:J10"/>
    <mergeCell ref="D11:J11"/>
    <mergeCell ref="D13:J13"/>
    <mergeCell ref="D14:J14"/>
    <mergeCell ref="D15:J15"/>
    <mergeCell ref="F16:J16"/>
    <mergeCell ref="D32:J32"/>
    <mergeCell ref="F18:J18"/>
    <mergeCell ref="F19:J19"/>
    <mergeCell ref="F20:J20"/>
    <mergeCell ref="F21:J21"/>
    <mergeCell ref="C23:J23"/>
    <mergeCell ref="C24:J24"/>
    <mergeCell ref="D25:J25"/>
    <mergeCell ref="D26:J26"/>
    <mergeCell ref="D28:J28"/>
    <mergeCell ref="D29:J29"/>
    <mergeCell ref="D31:J31"/>
    <mergeCell ref="D45:J45"/>
    <mergeCell ref="D33:J33"/>
    <mergeCell ref="G34:J34"/>
    <mergeCell ref="G35:J35"/>
    <mergeCell ref="G36:J36"/>
    <mergeCell ref="G37:J37"/>
    <mergeCell ref="G38:J38"/>
    <mergeCell ref="G39:J39"/>
    <mergeCell ref="G40:J40"/>
    <mergeCell ref="G41:J41"/>
    <mergeCell ref="G42:J42"/>
    <mergeCell ref="G43:J43"/>
    <mergeCell ref="D59:J59"/>
    <mergeCell ref="E46:J46"/>
    <mergeCell ref="E47:J47"/>
    <mergeCell ref="E48:J48"/>
    <mergeCell ref="D49:J49"/>
    <mergeCell ref="C50:J50"/>
    <mergeCell ref="C52:J52"/>
    <mergeCell ref="C53:J53"/>
    <mergeCell ref="C55:J55"/>
    <mergeCell ref="D56:J56"/>
    <mergeCell ref="D57:J57"/>
    <mergeCell ref="D58:J58"/>
    <mergeCell ref="C145:J145"/>
    <mergeCell ref="D60:J60"/>
    <mergeCell ref="D61:J61"/>
    <mergeCell ref="D63:J63"/>
    <mergeCell ref="D64:J64"/>
    <mergeCell ref="D65:J65"/>
    <mergeCell ref="D66:J66"/>
    <mergeCell ref="D67:J67"/>
    <mergeCell ref="D68:J68"/>
    <mergeCell ref="C73:J73"/>
    <mergeCell ref="C100:J100"/>
    <mergeCell ref="C120:J120"/>
    <mergeCell ref="H209:J209"/>
    <mergeCell ref="C163:J163"/>
    <mergeCell ref="C197:J197"/>
    <mergeCell ref="H198:J198"/>
    <mergeCell ref="H200:J200"/>
    <mergeCell ref="H201:J201"/>
    <mergeCell ref="H202:J202"/>
    <mergeCell ref="H203:J203"/>
    <mergeCell ref="H204:J204"/>
    <mergeCell ref="H206:J206"/>
    <mergeCell ref="H207:J207"/>
    <mergeCell ref="H208:J208"/>
    <mergeCell ref="H210:J210"/>
    <mergeCell ref="H212:J212"/>
    <mergeCell ref="H213:J213"/>
    <mergeCell ref="H214:J214"/>
    <mergeCell ref="H215:J215"/>
  </mergeCells>
  <pageMargins left="0.59055118110236227" right="0.59055118110236227" top="0.59055118110236227" bottom="0.59055118110236227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00 - Vedlejší a ostatní n...</vt:lpstr>
      <vt:lpstr>01 - SO 01 - Stavební úpr...</vt:lpstr>
      <vt:lpstr>Pokyny pro vyplnění</vt:lpstr>
      <vt:lpstr>'00 - Vedlejší a ostatní n...'!Názvy_tisku</vt:lpstr>
      <vt:lpstr>'01 - SO 01 - Stavební úpr...'!Názvy_tisku</vt:lpstr>
      <vt:lpstr>'Rekapitulace stavby'!Názvy_tisku</vt:lpstr>
      <vt:lpstr>'00 - Vedlejší a ostatní n...'!Oblast_tisku</vt:lpstr>
      <vt:lpstr>'01 - SO 01 - Stavební úpr...'!Oblast_tisku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Aleš Vojtěch</dc:creator>
  <cp:lastModifiedBy>Jiří Zevl</cp:lastModifiedBy>
  <cp:lastPrinted>2016-09-27T12:52:32Z</cp:lastPrinted>
  <dcterms:created xsi:type="dcterms:W3CDTF">2016-08-08T09:48:48Z</dcterms:created>
  <dcterms:modified xsi:type="dcterms:W3CDTF">2016-09-27T12:52:35Z</dcterms:modified>
</cp:coreProperties>
</file>